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мерное меню" sheetId="1" r:id="rId1"/>
    <sheet name="Сличительное меню" sheetId="2" r:id="rId2"/>
    <sheet name="Нормы СанПин" sheetId="3" r:id="rId3"/>
  </sheets>
  <calcPr calcId="144525"/>
</workbook>
</file>

<file path=xl/calcChain.xml><?xml version="1.0" encoding="utf-8"?>
<calcChain xmlns="http://schemas.openxmlformats.org/spreadsheetml/2006/main">
  <c r="E227" i="1" l="1"/>
  <c r="F227" i="1"/>
  <c r="E206" i="1"/>
  <c r="D206" i="1"/>
  <c r="F186" i="1"/>
  <c r="F67" i="1"/>
  <c r="G28" i="1"/>
  <c r="G246" i="1" l="1"/>
  <c r="F246" i="1"/>
  <c r="D185" i="1"/>
  <c r="D186" i="1" s="1"/>
  <c r="G166" i="1"/>
  <c r="G146" i="1"/>
  <c r="F146" i="1"/>
  <c r="F147" i="1" s="1"/>
  <c r="D146" i="1"/>
  <c r="D147" i="1" s="1"/>
  <c r="E146" i="1"/>
  <c r="E147" i="1" s="1"/>
  <c r="G138" i="1"/>
  <c r="G147" i="1" s="1"/>
  <c r="G126" i="1"/>
  <c r="F126" i="1"/>
  <c r="F127" i="1" s="1"/>
  <c r="D126" i="1"/>
  <c r="D127" i="1" s="1"/>
  <c r="E126" i="1"/>
  <c r="E127" i="1" s="1"/>
  <c r="G117" i="1"/>
  <c r="G106" i="1"/>
  <c r="G107" i="1" s="1"/>
  <c r="F106" i="1"/>
  <c r="F107" i="1" s="1"/>
  <c r="E106" i="1"/>
  <c r="E107" i="1" s="1"/>
  <c r="D106" i="1"/>
  <c r="D107" i="1" s="1"/>
  <c r="G85" i="1"/>
  <c r="G86" i="1" s="1"/>
  <c r="F85" i="1"/>
  <c r="F86" i="1" s="1"/>
  <c r="D66" i="1"/>
  <c r="D67" i="1" s="1"/>
  <c r="G66" i="1"/>
  <c r="G67" i="1" s="1"/>
  <c r="G47" i="1"/>
  <c r="E47" i="1"/>
  <c r="E27" i="1"/>
  <c r="E28" i="1" s="1"/>
  <c r="E38" i="1"/>
  <c r="E48" i="1" s="1"/>
  <c r="F38" i="1"/>
  <c r="F48" i="1" s="1"/>
  <c r="G38" i="1"/>
  <c r="F27" i="1"/>
  <c r="F28" i="1" s="1"/>
  <c r="H27" i="1"/>
  <c r="I27" i="1"/>
  <c r="J27" i="1"/>
  <c r="K27" i="1"/>
  <c r="L27" i="1"/>
  <c r="M27" i="1"/>
  <c r="N27" i="1"/>
  <c r="O27" i="1"/>
  <c r="D27" i="1"/>
  <c r="D28" i="1" s="1"/>
  <c r="G127" i="1" l="1"/>
  <c r="G48" i="1"/>
  <c r="D157" i="1" l="1"/>
  <c r="D167" i="1" s="1"/>
  <c r="O246" i="1"/>
  <c r="N246" i="1"/>
  <c r="M246" i="1"/>
  <c r="L246" i="1"/>
  <c r="K246" i="1"/>
  <c r="J246" i="1"/>
  <c r="I246" i="1"/>
  <c r="H246" i="1"/>
  <c r="E246" i="1"/>
  <c r="D246" i="1"/>
  <c r="O238" i="1"/>
  <c r="N238" i="1"/>
  <c r="M238" i="1"/>
  <c r="L238" i="1"/>
  <c r="K238" i="1"/>
  <c r="J238" i="1"/>
  <c r="I238" i="1"/>
  <c r="H238" i="1"/>
  <c r="G238" i="1"/>
  <c r="G247" i="1" s="1"/>
  <c r="F238" i="1"/>
  <c r="F247" i="1" s="1"/>
  <c r="E238" i="1"/>
  <c r="D238" i="1"/>
  <c r="O226" i="1"/>
  <c r="N226" i="1"/>
  <c r="M226" i="1"/>
  <c r="L226" i="1"/>
  <c r="K226" i="1"/>
  <c r="J226" i="1"/>
  <c r="I226" i="1"/>
  <c r="H226" i="1"/>
  <c r="G226" i="1"/>
  <c r="G227" i="1" s="1"/>
  <c r="D226" i="1"/>
  <c r="D227" i="1" s="1"/>
  <c r="O217" i="1"/>
  <c r="N217" i="1"/>
  <c r="M217" i="1"/>
  <c r="L217" i="1"/>
  <c r="K217" i="1"/>
  <c r="J217" i="1"/>
  <c r="I217" i="1"/>
  <c r="H217" i="1"/>
  <c r="O205" i="1"/>
  <c r="N205" i="1"/>
  <c r="M205" i="1"/>
  <c r="L205" i="1"/>
  <c r="K205" i="1"/>
  <c r="J205" i="1"/>
  <c r="I205" i="1"/>
  <c r="H205" i="1"/>
  <c r="G205" i="1"/>
  <c r="G206" i="1" s="1"/>
  <c r="F205" i="1"/>
  <c r="F206" i="1" s="1"/>
  <c r="O196" i="1"/>
  <c r="N196" i="1"/>
  <c r="M196" i="1"/>
  <c r="L196" i="1"/>
  <c r="K196" i="1"/>
  <c r="J196" i="1"/>
  <c r="I196" i="1"/>
  <c r="H196" i="1"/>
  <c r="O185" i="1"/>
  <c r="N185" i="1"/>
  <c r="M185" i="1"/>
  <c r="L185" i="1"/>
  <c r="K185" i="1"/>
  <c r="J185" i="1"/>
  <c r="I185" i="1"/>
  <c r="H185" i="1"/>
  <c r="G185" i="1"/>
  <c r="G186" i="1" s="1"/>
  <c r="E185" i="1"/>
  <c r="E186" i="1" s="1"/>
  <c r="O177" i="1"/>
  <c r="N177" i="1"/>
  <c r="M177" i="1"/>
  <c r="L177" i="1"/>
  <c r="K177" i="1"/>
  <c r="J177" i="1"/>
  <c r="I177" i="1"/>
  <c r="H177" i="1"/>
  <c r="O166" i="1"/>
  <c r="N166" i="1"/>
  <c r="M166" i="1"/>
  <c r="L166" i="1"/>
  <c r="K166" i="1"/>
  <c r="J166" i="1"/>
  <c r="I166" i="1"/>
  <c r="H166" i="1"/>
  <c r="E166" i="1"/>
  <c r="O157" i="1"/>
  <c r="O167" i="1" s="1"/>
  <c r="N157" i="1"/>
  <c r="M157" i="1"/>
  <c r="M167" i="1" s="1"/>
  <c r="L157" i="1"/>
  <c r="K157" i="1"/>
  <c r="K167" i="1" s="1"/>
  <c r="J157" i="1"/>
  <c r="I157" i="1"/>
  <c r="I167" i="1" s="1"/>
  <c r="H157" i="1"/>
  <c r="G157" i="1"/>
  <c r="G167" i="1" s="1"/>
  <c r="F157" i="1"/>
  <c r="F167" i="1" s="1"/>
  <c r="E157" i="1"/>
  <c r="E167" i="1" s="1"/>
  <c r="O146" i="1"/>
  <c r="N146" i="1"/>
  <c r="M146" i="1"/>
  <c r="L146" i="1"/>
  <c r="K146" i="1"/>
  <c r="J146" i="1"/>
  <c r="I146" i="1"/>
  <c r="H146" i="1"/>
  <c r="O138" i="1"/>
  <c r="O147" i="1" s="1"/>
  <c r="N138" i="1"/>
  <c r="N147" i="1" s="1"/>
  <c r="M138" i="1"/>
  <c r="M147" i="1" s="1"/>
  <c r="L138" i="1"/>
  <c r="L147" i="1" s="1"/>
  <c r="K138" i="1"/>
  <c r="K147" i="1" s="1"/>
  <c r="J138" i="1"/>
  <c r="J147" i="1" s="1"/>
  <c r="I138" i="1"/>
  <c r="I147" i="1" s="1"/>
  <c r="H138" i="1"/>
  <c r="H147" i="1" s="1"/>
  <c r="O126" i="1"/>
  <c r="N126" i="1"/>
  <c r="M126" i="1"/>
  <c r="L126" i="1"/>
  <c r="K126" i="1"/>
  <c r="J126" i="1"/>
  <c r="I126" i="1"/>
  <c r="H126" i="1"/>
  <c r="O117" i="1"/>
  <c r="N117" i="1"/>
  <c r="M117" i="1"/>
  <c r="L117" i="1"/>
  <c r="K117" i="1"/>
  <c r="J117" i="1"/>
  <c r="I117" i="1"/>
  <c r="H117" i="1"/>
  <c r="O106" i="1"/>
  <c r="N106" i="1"/>
  <c r="M106" i="1"/>
  <c r="L106" i="1"/>
  <c r="K106" i="1"/>
  <c r="J106" i="1"/>
  <c r="I106" i="1"/>
  <c r="H106" i="1"/>
  <c r="O97" i="1"/>
  <c r="N97" i="1"/>
  <c r="M97" i="1"/>
  <c r="L97" i="1"/>
  <c r="K97" i="1"/>
  <c r="J97" i="1"/>
  <c r="I97" i="1"/>
  <c r="H97" i="1"/>
  <c r="O85" i="1"/>
  <c r="N85" i="1"/>
  <c r="M85" i="1"/>
  <c r="L85" i="1"/>
  <c r="K85" i="1"/>
  <c r="J85" i="1"/>
  <c r="I85" i="1"/>
  <c r="H85" i="1"/>
  <c r="E85" i="1"/>
  <c r="E86" i="1" s="1"/>
  <c r="D85" i="1"/>
  <c r="D86" i="1" s="1"/>
  <c r="O77" i="1"/>
  <c r="O86" i="1" s="1"/>
  <c r="N77" i="1"/>
  <c r="N86" i="1" s="1"/>
  <c r="M77" i="1"/>
  <c r="M86" i="1" s="1"/>
  <c r="L77" i="1"/>
  <c r="L86" i="1" s="1"/>
  <c r="K77" i="1"/>
  <c r="K86" i="1" s="1"/>
  <c r="J77" i="1"/>
  <c r="J86" i="1" s="1"/>
  <c r="I77" i="1"/>
  <c r="I86" i="1" s="1"/>
  <c r="H77" i="1"/>
  <c r="H86" i="1" s="1"/>
  <c r="O66" i="1"/>
  <c r="N66" i="1"/>
  <c r="M66" i="1"/>
  <c r="L66" i="1"/>
  <c r="K66" i="1"/>
  <c r="J66" i="1"/>
  <c r="I66" i="1"/>
  <c r="H66" i="1"/>
  <c r="E66" i="1"/>
  <c r="E67" i="1" s="1"/>
  <c r="O58" i="1"/>
  <c r="O67" i="1" s="1"/>
  <c r="N58" i="1"/>
  <c r="N67" i="1" s="1"/>
  <c r="M58" i="1"/>
  <c r="M67" i="1" s="1"/>
  <c r="L58" i="1"/>
  <c r="L67" i="1" s="1"/>
  <c r="K58" i="1"/>
  <c r="K67" i="1" s="1"/>
  <c r="J58" i="1"/>
  <c r="J67" i="1" s="1"/>
  <c r="I58" i="1"/>
  <c r="I67" i="1" s="1"/>
  <c r="H58" i="1"/>
  <c r="H67" i="1" s="1"/>
  <c r="O47" i="1"/>
  <c r="N47" i="1"/>
  <c r="M47" i="1"/>
  <c r="L47" i="1"/>
  <c r="K47" i="1"/>
  <c r="J47" i="1"/>
  <c r="I47" i="1"/>
  <c r="H47" i="1"/>
  <c r="D47" i="1"/>
  <c r="O38" i="1"/>
  <c r="N38" i="1"/>
  <c r="M38" i="1"/>
  <c r="L38" i="1"/>
  <c r="K38" i="1"/>
  <c r="J38" i="1"/>
  <c r="I38" i="1"/>
  <c r="H38" i="1"/>
  <c r="D38" i="1"/>
  <c r="O18" i="1"/>
  <c r="N18" i="1"/>
  <c r="M18" i="1"/>
  <c r="L18" i="1"/>
  <c r="K18" i="1"/>
  <c r="J18" i="1"/>
  <c r="I18" i="1"/>
  <c r="H18" i="1"/>
  <c r="E247" i="1" l="1"/>
  <c r="I247" i="1"/>
  <c r="K247" i="1"/>
  <c r="M247" i="1"/>
  <c r="O247" i="1"/>
  <c r="D247" i="1"/>
  <c r="H247" i="1"/>
  <c r="J247" i="1"/>
  <c r="L247" i="1"/>
  <c r="N247" i="1"/>
  <c r="I227" i="1"/>
  <c r="K227" i="1"/>
  <c r="M227" i="1"/>
  <c r="O227" i="1"/>
  <c r="H227" i="1"/>
  <c r="J227" i="1"/>
  <c r="L227" i="1"/>
  <c r="N227" i="1"/>
  <c r="I206" i="1"/>
  <c r="K206" i="1"/>
  <c r="M206" i="1"/>
  <c r="O206" i="1"/>
  <c r="H206" i="1"/>
  <c r="J206" i="1"/>
  <c r="L206" i="1"/>
  <c r="N206" i="1"/>
  <c r="H186" i="1"/>
  <c r="J186" i="1"/>
  <c r="L186" i="1"/>
  <c r="N186" i="1"/>
  <c r="I186" i="1"/>
  <c r="K186" i="1"/>
  <c r="M186" i="1"/>
  <c r="O186" i="1"/>
  <c r="H167" i="1"/>
  <c r="J167" i="1"/>
  <c r="L167" i="1"/>
  <c r="N167" i="1"/>
  <c r="I127" i="1"/>
  <c r="K127" i="1"/>
  <c r="M127" i="1"/>
  <c r="O127" i="1"/>
  <c r="H127" i="1"/>
  <c r="J127" i="1"/>
  <c r="L127" i="1"/>
  <c r="N127" i="1"/>
  <c r="I107" i="1"/>
  <c r="K107" i="1"/>
  <c r="M107" i="1"/>
  <c r="O107" i="1"/>
  <c r="H107" i="1"/>
  <c r="J107" i="1"/>
  <c r="L107" i="1"/>
  <c r="N107" i="1"/>
  <c r="H48" i="1"/>
  <c r="J48" i="1"/>
  <c r="L48" i="1"/>
  <c r="N48" i="1"/>
  <c r="F248" i="1"/>
  <c r="F249" i="1" s="1"/>
  <c r="D248" i="1"/>
  <c r="D249" i="1" s="1"/>
  <c r="D48" i="1"/>
  <c r="I48" i="1"/>
  <c r="K48" i="1"/>
  <c r="M48" i="1"/>
  <c r="O48" i="1"/>
  <c r="G248" i="1"/>
  <c r="G249" i="1" s="1"/>
  <c r="H248" i="1"/>
  <c r="H249" i="1" s="1"/>
  <c r="H28" i="1"/>
  <c r="J248" i="1"/>
  <c r="J249" i="1" s="1"/>
  <c r="J28" i="1"/>
  <c r="L248" i="1"/>
  <c r="L249" i="1" s="1"/>
  <c r="L28" i="1"/>
  <c r="N248" i="1"/>
  <c r="N249" i="1" s="1"/>
  <c r="N28" i="1"/>
  <c r="I248" i="1"/>
  <c r="I249" i="1" s="1"/>
  <c r="I28" i="1"/>
  <c r="K248" i="1"/>
  <c r="K249" i="1" s="1"/>
  <c r="K28" i="1"/>
  <c r="M248" i="1"/>
  <c r="M249" i="1" s="1"/>
  <c r="M28" i="1"/>
  <c r="O248" i="1"/>
  <c r="O249" i="1" s="1"/>
  <c r="O28" i="1"/>
  <c r="E248" i="1"/>
  <c r="E249" i="1" s="1"/>
</calcChain>
</file>

<file path=xl/sharedStrings.xml><?xml version="1.0" encoding="utf-8"?>
<sst xmlns="http://schemas.openxmlformats.org/spreadsheetml/2006/main" count="734" uniqueCount="317">
  <si>
    <t>Утверждаю:</t>
  </si>
  <si>
    <t>Директор СПОСПК "Эдем"</t>
  </si>
  <si>
    <t>_____________Турнина А. А.</t>
  </si>
  <si>
    <t>№ рец.</t>
  </si>
  <si>
    <t>Приём пищи/ Наименование блюд</t>
  </si>
  <si>
    <t>Масса порций блюд, в гр.</t>
  </si>
  <si>
    <t>Пищевые вещества (г)</t>
  </si>
  <si>
    <t>Энергетическая ценность (ккал)</t>
  </si>
  <si>
    <t>Витамины (мг)</t>
  </si>
  <si>
    <t>Минеральные вещества (мг)</t>
  </si>
  <si>
    <t>Белки</t>
  </si>
  <si>
    <t>Жиры</t>
  </si>
  <si>
    <t>Углеводы</t>
  </si>
  <si>
    <t>А</t>
  </si>
  <si>
    <t>В1</t>
  </si>
  <si>
    <t>Е</t>
  </si>
  <si>
    <t>С</t>
  </si>
  <si>
    <t>Ca</t>
  </si>
  <si>
    <t>P</t>
  </si>
  <si>
    <t>Mg</t>
  </si>
  <si>
    <t>Fe</t>
  </si>
  <si>
    <t xml:space="preserve">День 1 / Понедельник </t>
  </si>
  <si>
    <t>Завтрак</t>
  </si>
  <si>
    <t>№338</t>
  </si>
  <si>
    <t>№173</t>
  </si>
  <si>
    <t>Каша молочная геркулесовая со сливочным маслом</t>
  </si>
  <si>
    <t>200/5/10</t>
  </si>
  <si>
    <t>№406</t>
  </si>
  <si>
    <t>Перемяч печёный с мясом</t>
  </si>
  <si>
    <t xml:space="preserve">Хлеб пшеничный </t>
  </si>
  <si>
    <t>Хлеб ржано-пшеничный</t>
  </si>
  <si>
    <t>№376</t>
  </si>
  <si>
    <t>Чай с сахаром</t>
  </si>
  <si>
    <t>200/15</t>
  </si>
  <si>
    <t>Итого за завтрак:</t>
  </si>
  <si>
    <t>Обед</t>
  </si>
  <si>
    <t>№59 / 42</t>
  </si>
  <si>
    <t>Салат из моркови с яблоком (до 1 марта) / Салат картофельный с огурцами (после 1 марта)</t>
  </si>
  <si>
    <t>№82</t>
  </si>
  <si>
    <t>Борщ с капустой и картофелем на мкб со сметаной</t>
  </si>
  <si>
    <t>200/15/10</t>
  </si>
  <si>
    <t>№203</t>
  </si>
  <si>
    <t>Макароны отварные со сливочным маслом</t>
  </si>
  <si>
    <t>№268</t>
  </si>
  <si>
    <t>Котлета из говядины</t>
  </si>
  <si>
    <t>Хлеб ржан-пшеничный</t>
  </si>
  <si>
    <t>№348</t>
  </si>
  <si>
    <t>Компот из сухофруктов</t>
  </si>
  <si>
    <t>Итого за обед:</t>
  </si>
  <si>
    <t>Итого за 1 день:</t>
  </si>
  <si>
    <t>День 2 / Вторник</t>
  </si>
  <si>
    <t>№53</t>
  </si>
  <si>
    <t>Салат из отварной свеклы с зеленым горошком</t>
  </si>
  <si>
    <t>№259</t>
  </si>
  <si>
    <t>Жаркое по-домашнему (из говядины)</t>
  </si>
  <si>
    <t>№382</t>
  </si>
  <si>
    <t>Какао с молоком</t>
  </si>
  <si>
    <t>№20</t>
  </si>
  <si>
    <t>№88</t>
  </si>
  <si>
    <t>Щи из свежей капусты с картофелем на мкб со сметаной</t>
  </si>
  <si>
    <t>№304</t>
  </si>
  <si>
    <t>Рис отварной</t>
  </si>
  <si>
    <t>№234</t>
  </si>
  <si>
    <t>Биточки рыбные с соусом</t>
  </si>
  <si>
    <t>100/30</t>
  </si>
  <si>
    <t>№342</t>
  </si>
  <si>
    <t>Компот из яблок</t>
  </si>
  <si>
    <t>День 3 / Среда</t>
  </si>
  <si>
    <t>Огурцы свежие с маслом</t>
  </si>
  <si>
    <t>№312</t>
  </si>
  <si>
    <t>Картофельное пюре</t>
  </si>
  <si>
    <t>№301</t>
  </si>
  <si>
    <t>Кнели куриные</t>
  </si>
  <si>
    <t>№379</t>
  </si>
  <si>
    <t>Кофейный напиток с молоком</t>
  </si>
  <si>
    <t>№45 / 67</t>
  </si>
  <si>
    <t>Салат из белокачанной капусты (до 1 марта)/ Винегрет овощной(после  1 марта)</t>
  </si>
  <si>
    <t>№112</t>
  </si>
  <si>
    <t>Суп с макаронными изделиями на мкб со сметаной</t>
  </si>
  <si>
    <t>№265</t>
  </si>
  <si>
    <t>Плов с говядиной (крупа гречневая)</t>
  </si>
  <si>
    <t>№389</t>
  </si>
  <si>
    <t>Сок</t>
  </si>
  <si>
    <t>День 4 / Черверг</t>
  </si>
  <si>
    <t>№175</t>
  </si>
  <si>
    <t>Каша "Дружба" молочная со сливочным маслом</t>
  </si>
  <si>
    <t>№410</t>
  </si>
  <si>
    <t>Ватрушка с творогом</t>
  </si>
  <si>
    <t>№66 / ТТК №27</t>
  </si>
  <si>
    <t>№96</t>
  </si>
  <si>
    <t>Рассольник Ленинградский на мкб со сметаной</t>
  </si>
  <si>
    <t>ТТК №32</t>
  </si>
  <si>
    <t>Рагу овощное с говядиной</t>
  </si>
  <si>
    <t>День 5 / Пятница</t>
  </si>
  <si>
    <t>№71</t>
  </si>
  <si>
    <t>Помидоры свежие</t>
  </si>
  <si>
    <t>№279</t>
  </si>
  <si>
    <t>Тефтели мясные</t>
  </si>
  <si>
    <t>№378</t>
  </si>
  <si>
    <t>Чай с молоком</t>
  </si>
  <si>
    <t>150/50/15</t>
  </si>
  <si>
    <t>№49 / 70</t>
  </si>
  <si>
    <t>Салат "Витаминный" (до 1 марта) / Огурцы соленые (после 1 марта)</t>
  </si>
  <si>
    <t>№102</t>
  </si>
  <si>
    <t>Суп картофельный с бобовыми(гороховый) на мкб</t>
  </si>
  <si>
    <t>№312,№321</t>
  </si>
  <si>
    <t>Сложный гарнир</t>
  </si>
  <si>
    <t>№294</t>
  </si>
  <si>
    <t>Котлета рубленная  из птицы</t>
  </si>
  <si>
    <t>№359</t>
  </si>
  <si>
    <t>Кисель</t>
  </si>
  <si>
    <t>День 6 / Суббота</t>
  </si>
  <si>
    <t>№15</t>
  </si>
  <si>
    <t>Сыр</t>
  </si>
  <si>
    <t>№229</t>
  </si>
  <si>
    <t>Рыба припущенная с овощами</t>
  </si>
  <si>
    <t>№685/2004</t>
  </si>
  <si>
    <t>Чай с сахаром и  яблоками</t>
  </si>
  <si>
    <t>№52</t>
  </si>
  <si>
    <t>Салат из свеклы отварной</t>
  </si>
  <si>
    <t>№108</t>
  </si>
  <si>
    <t>Суп картофельный с клецками на мкб со сметаной</t>
  </si>
  <si>
    <t>№260</t>
  </si>
  <si>
    <t>Гуляш из говядины</t>
  </si>
  <si>
    <t>50/50</t>
  </si>
  <si>
    <t>Компот из свежих плодов</t>
  </si>
  <si>
    <t>День 7 / Понедельник</t>
  </si>
  <si>
    <t>№424</t>
  </si>
  <si>
    <t>Булочка домашняя</t>
  </si>
  <si>
    <t>№171</t>
  </si>
  <si>
    <t>Каша гречневая рассыпчатая</t>
  </si>
  <si>
    <t>№243</t>
  </si>
  <si>
    <t>Сосиска отварная</t>
  </si>
  <si>
    <t>№45 /67</t>
  </si>
  <si>
    <t xml:space="preserve">Салат из белокочанной капусты (до 1 марта)/Винегрет овощной (после 1 марта)   </t>
  </si>
  <si>
    <t>№101</t>
  </si>
  <si>
    <t>Суп картофельный с крупой (пшённый) на мкб со сметаной</t>
  </si>
  <si>
    <t>День 8 / Вторник</t>
  </si>
  <si>
    <t>Голубцы ленивые</t>
  </si>
  <si>
    <t>№ 59  / 71</t>
  </si>
  <si>
    <t>Салат из моркови с яблоками (до 1 марта) /Огурцы свежие (после 1 марта)</t>
  </si>
  <si>
    <t>День 9 / Среда</t>
  </si>
  <si>
    <t>Каша молочная ячневая со сливочным маслом</t>
  </si>
  <si>
    <t>№418</t>
  </si>
  <si>
    <t>№377</t>
  </si>
  <si>
    <t xml:space="preserve">Чай с сахаром и  курагой </t>
  </si>
  <si>
    <t>200/15/7</t>
  </si>
  <si>
    <t>День 10 / Четверг</t>
  </si>
  <si>
    <t>№24</t>
  </si>
  <si>
    <t>Салат из свежих помидоров и огурцов</t>
  </si>
  <si>
    <t>№49/ ТТК №27</t>
  </si>
  <si>
    <t>День 11 / Пятница</t>
  </si>
  <si>
    <t xml:space="preserve">Огурцы свежие </t>
  </si>
  <si>
    <t>№66 / 42</t>
  </si>
  <si>
    <t>Салат из моркови с изюмом  (до 1 марта)/Салат картофельный с солеными огурцами (после 1 марта)</t>
  </si>
  <si>
    <t>№306</t>
  </si>
  <si>
    <t>Пюре гороховое</t>
  </si>
  <si>
    <t>День 12 / Суббота</t>
  </si>
  <si>
    <t>№45 / 52</t>
  </si>
  <si>
    <t>Салат из белокочанной капусты (до 1 марта)/ Свекла отварная с маслом (после 1 марта)</t>
  </si>
  <si>
    <t xml:space="preserve">Суп картофельный с крупой (гречневый) на мкб </t>
  </si>
  <si>
    <t>№49</t>
  </si>
  <si>
    <t>Компот из изюма</t>
  </si>
  <si>
    <t>Усреднённые данные на 1 день</t>
  </si>
  <si>
    <t>% ккал от суточной нормы</t>
  </si>
  <si>
    <t>Плов из говядины</t>
  </si>
  <si>
    <t>Примерное двухнедельное меню  рационов горячего питания для учащихся 1-4 классов в общеобразовательных учреждениях Рыбно-Слободского района на  2021 год</t>
  </si>
  <si>
    <t>ГПД</t>
  </si>
  <si>
    <t>Суп молочный вермишелевый</t>
  </si>
  <si>
    <t>Оладьи с повидлом</t>
  </si>
  <si>
    <t>Слойка с сахаром</t>
  </si>
  <si>
    <t>Пирожки с капустой</t>
  </si>
  <si>
    <t>Компот из яблок и изюма</t>
  </si>
  <si>
    <t>Пирожки с яблоками</t>
  </si>
  <si>
    <t>Молоко кипяченное</t>
  </si>
  <si>
    <t>Суп молочный рисовый</t>
  </si>
  <si>
    <t>День 1 /Понедельник</t>
  </si>
  <si>
    <t>День 2/ Вторник</t>
  </si>
  <si>
    <t>День 3/ Среда</t>
  </si>
  <si>
    <t>День 4/ Четверг</t>
  </si>
  <si>
    <t>День 5 /Пятница</t>
  </si>
  <si>
    <t>День 6 /Суббота</t>
  </si>
  <si>
    <t>Фрукт</t>
  </si>
  <si>
    <t>Салат из отварной свеклы с горошком</t>
  </si>
  <si>
    <t>Салат из моркови с изюмом / Салат "Зимний"</t>
  </si>
  <si>
    <t>Каша геркулесовая молочная</t>
  </si>
  <si>
    <t>Жаркое из говядины</t>
  </si>
  <si>
    <t>Каша "дружба" молочная</t>
  </si>
  <si>
    <t>Макароны отварные</t>
  </si>
  <si>
    <t>Перемяч с мясом</t>
  </si>
  <si>
    <t>Хлеб</t>
  </si>
  <si>
    <t>Тефтели</t>
  </si>
  <si>
    <t>Рыба припущенная</t>
  </si>
  <si>
    <t>Чай сладкий</t>
  </si>
  <si>
    <t>Салат из моркови с яблоком/ Салат "Зимний"</t>
  </si>
  <si>
    <t>Салат из капусты / Винегрет овощной</t>
  </si>
  <si>
    <t>Салат из моркови / салат из припущенной моркови</t>
  </si>
  <si>
    <t>Салат "Витаминный" /Огурцы соленые</t>
  </si>
  <si>
    <t>Салат из свеклы</t>
  </si>
  <si>
    <t>Борщ на мкб</t>
  </si>
  <si>
    <t>Щи на мкб</t>
  </si>
  <si>
    <t>Суп с вермишелью на мкб</t>
  </si>
  <si>
    <t>Рассольник на мкб</t>
  </si>
  <si>
    <t>Суп гороховый</t>
  </si>
  <si>
    <t>Суп с клецками на мкб</t>
  </si>
  <si>
    <t>Плов гречневый с говядиной</t>
  </si>
  <si>
    <t>Гарнир сложный</t>
  </si>
  <si>
    <t>Котлета куриная</t>
  </si>
  <si>
    <t>Кондитерское изделие</t>
  </si>
  <si>
    <t xml:space="preserve">Каша молочная гречневая </t>
  </si>
  <si>
    <t>Чай с курагой</t>
  </si>
  <si>
    <t>Чай  с яблоками</t>
  </si>
  <si>
    <t>чай с курагой</t>
  </si>
  <si>
    <t>хлеб</t>
  </si>
  <si>
    <t>День 7 /Понедельник</t>
  </si>
  <si>
    <t>День 8/ Вторник</t>
  </si>
  <si>
    <t>День 9/ Среда</t>
  </si>
  <si>
    <t>День 10/ Четверг</t>
  </si>
  <si>
    <t>День 11 /Пятница</t>
  </si>
  <si>
    <t>День 12 /Суббота</t>
  </si>
  <si>
    <t>Винегрет овощной</t>
  </si>
  <si>
    <t>Огурцы свежие</t>
  </si>
  <si>
    <t>Каша ячневая</t>
  </si>
  <si>
    <t>Каша "дружба"</t>
  </si>
  <si>
    <t>Пирожок с повидлом</t>
  </si>
  <si>
    <t>Салат из капусты /Винегрет овощной</t>
  </si>
  <si>
    <t>Салат из моркови/ Огурцы соленые</t>
  </si>
  <si>
    <t>Салат "Витаминный"и / Салат из припущенной моркови</t>
  </si>
  <si>
    <t>Салат из капусты / Свекла отварная</t>
  </si>
  <si>
    <t>Суп пшенный на мкб</t>
  </si>
  <si>
    <t>Суп гречневый на мкб</t>
  </si>
  <si>
    <t>Каша молочная геркулесовая</t>
  </si>
  <si>
    <t>Кисломолочный продукт</t>
  </si>
  <si>
    <t>чай с молоком</t>
  </si>
  <si>
    <t>Рекомендуемая масса порций блюд (в граммах)</t>
  </si>
  <si>
    <t>для обущающихся различного возраста</t>
  </si>
  <si>
    <t>Наименование блюд</t>
  </si>
  <si>
    <t>Масса порций в грамах для обущающихся двух возрастных групп</t>
  </si>
  <si>
    <t>с 7 до 11 лет</t>
  </si>
  <si>
    <t>с 11 и старше</t>
  </si>
  <si>
    <t>Каша, овощное, яичное, творожное блюдо, мясное блюдо</t>
  </si>
  <si>
    <t>150-200</t>
  </si>
  <si>
    <t>200-250</t>
  </si>
  <si>
    <t>Напитки (чай, какао, сок, компот, молоко, кефир и др.)</t>
  </si>
  <si>
    <t>Салат</t>
  </si>
  <si>
    <t>60-100</t>
  </si>
  <si>
    <t>100-150</t>
  </si>
  <si>
    <t>Суп</t>
  </si>
  <si>
    <t>250-300</t>
  </si>
  <si>
    <t>Мясо, котлета</t>
  </si>
  <si>
    <t>80-120</t>
  </si>
  <si>
    <t>100-120</t>
  </si>
  <si>
    <t>Гарнир</t>
  </si>
  <si>
    <t>180-230</t>
  </si>
  <si>
    <t>Фрукты</t>
  </si>
  <si>
    <t>Потребность в пищевых веществах и энергии в сутки</t>
  </si>
  <si>
    <t>Название пищевых веществ</t>
  </si>
  <si>
    <t>Усреднённая потребность в пищевых веществах для обущающихся двух возрастных групп</t>
  </si>
  <si>
    <t>Ккал</t>
  </si>
  <si>
    <t>Завтрак 25 % от суточной потребности в пищевых веществах и энергии в сутки (пинкт 6.14)</t>
  </si>
  <si>
    <t>Состав: Закуска, горячее блюдо, горячий напиток, хлеб.</t>
  </si>
  <si>
    <t>Ккал за завтрак 25 %</t>
  </si>
  <si>
    <t>белки</t>
  </si>
  <si>
    <t>белки с учётом+-5%</t>
  </si>
  <si>
    <t>18,28-20,21</t>
  </si>
  <si>
    <t>21,37-23,62</t>
  </si>
  <si>
    <t>жиры</t>
  </si>
  <si>
    <t>жиры с учётом +-5%</t>
  </si>
  <si>
    <t>18,76-20,73</t>
  </si>
  <si>
    <t>21,85-24,15</t>
  </si>
  <si>
    <t>углеводы</t>
  </si>
  <si>
    <t>углеводы с учётом +-5%</t>
  </si>
  <si>
    <t>79,56-87,93</t>
  </si>
  <si>
    <t>90,96-100,53</t>
  </si>
  <si>
    <t>ккал</t>
  </si>
  <si>
    <t xml:space="preserve"> ккал с учётом +-5%</t>
  </si>
  <si>
    <t>558,12-616,87</t>
  </si>
  <si>
    <t>644,33-712,16</t>
  </si>
  <si>
    <t>Обед: 35 % от суточной потребности в пищевых веществах и энергии в сутки (пинкт 6.14)</t>
  </si>
  <si>
    <t>Состав: закуска, первое, второе и сладкое блюдо, чай.</t>
  </si>
  <si>
    <t>Ккал за обед 35 %</t>
  </si>
  <si>
    <t>25,6-28,29</t>
  </si>
  <si>
    <t>29,92-33,07</t>
  </si>
  <si>
    <t>26,26-29,03</t>
  </si>
  <si>
    <t>30,59-33,81</t>
  </si>
  <si>
    <t>111,38-123,11</t>
  </si>
  <si>
    <t>127,35-140,75</t>
  </si>
  <si>
    <t>781,37-863,62</t>
  </si>
  <si>
    <t>902,07-997,23</t>
  </si>
  <si>
    <t>Полдник: 15 % от суточной потребности в пищевых веществах и энергии в сутки (пинкт 6.14)</t>
  </si>
  <si>
    <t xml:space="preserve">Состав: рекомендуется включать напиток(молоко, кисломолочные, кисель, соки, с булочными </t>
  </si>
  <si>
    <t>и кондитерскими изделиями без крема.</t>
  </si>
  <si>
    <t>Ккал за полдник 15 %</t>
  </si>
  <si>
    <t>10,97-12,12</t>
  </si>
  <si>
    <t>12,82-14,17</t>
  </si>
  <si>
    <t>11,25-12,44</t>
  </si>
  <si>
    <t>13,11-14,49</t>
  </si>
  <si>
    <t>47,73-52,76</t>
  </si>
  <si>
    <t>54,57-60,32</t>
  </si>
  <si>
    <t>334,87-370,10</t>
  </si>
  <si>
    <t>386,6-427,29</t>
  </si>
  <si>
    <t>Ккал за завтрак и обед 75 %</t>
  </si>
  <si>
    <t>54,86-60,63</t>
  </si>
  <si>
    <t>64,12-70,87</t>
  </si>
  <si>
    <t>56,28-62,21</t>
  </si>
  <si>
    <t>65,55-72,45</t>
  </si>
  <si>
    <t>238,68-263,81</t>
  </si>
  <si>
    <t>272,88-301,61</t>
  </si>
  <si>
    <t>1674,37-1850,62</t>
  </si>
  <si>
    <t>1933,01-2136,48</t>
  </si>
  <si>
    <t>250/15/10</t>
  </si>
  <si>
    <t>250/15</t>
  </si>
  <si>
    <t>100/50</t>
  </si>
  <si>
    <t>Итого за 12 дней за  завтрак и обед:</t>
  </si>
  <si>
    <t>60,9%</t>
  </si>
  <si>
    <t>Салат из моркови с изюмом (до 1 марта) /Салат из припущенной моркови с яблоками(после 1 марта)</t>
  </si>
  <si>
    <t xml:space="preserve">Салат "Витаминный"(до  марта) /Салат из припущенной моркови с яблоками(после 1 марта)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</si>
</sst>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/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6" fillId="0" borderId="0" xfId="0" applyFont="1"/>
    <xf numFmtId="0" fontId="5" fillId="0" borderId="0" xfId="0" applyFont="1"/>
    <xf numFmtId="0" fontId="5" fillId="0" borderId="5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5" xfId="0" applyFill="1" applyBorder="1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wrapText="1"/>
    </xf>
    <xf numFmtId="0" fontId="1" fillId="0" borderId="5" xfId="0" applyFont="1" applyFill="1" applyBorder="1"/>
    <xf numFmtId="0" fontId="1" fillId="0" borderId="5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8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1"/>
  <sheetViews>
    <sheetView tabSelected="1" topLeftCell="A223" zoomScale="73" zoomScaleNormal="73" workbookViewId="0">
      <selection activeCell="A232" sqref="A232:XFD232"/>
    </sheetView>
  </sheetViews>
  <sheetFormatPr defaultRowHeight="20.25" x14ac:dyDescent="0.3"/>
  <cols>
    <col min="1" max="1" width="12.5703125" style="22" customWidth="1"/>
    <col min="2" max="2" width="51.140625" style="22" customWidth="1"/>
    <col min="3" max="3" width="17.42578125" style="24" customWidth="1"/>
    <col min="4" max="4" width="13.85546875" style="22" customWidth="1"/>
    <col min="5" max="5" width="14.85546875" style="22" customWidth="1"/>
    <col min="6" max="6" width="16.85546875" style="22" customWidth="1"/>
    <col min="7" max="7" width="19.7109375" style="22" bestFit="1" customWidth="1"/>
    <col min="8" max="8" width="12" style="22" customWidth="1"/>
    <col min="9" max="9" width="14.140625" style="22" customWidth="1"/>
    <col min="10" max="10" width="13.7109375" style="22" customWidth="1"/>
    <col min="11" max="11" width="13.140625" style="22" customWidth="1"/>
    <col min="12" max="12" width="12" style="22" customWidth="1"/>
    <col min="13" max="13" width="12.7109375" style="22" customWidth="1"/>
    <col min="14" max="14" width="13.28515625" style="22" customWidth="1"/>
    <col min="15" max="15" width="15.42578125" style="22" customWidth="1"/>
    <col min="16" max="16384" width="9.140625" style="22"/>
  </cols>
  <sheetData>
    <row r="1" spans="1:15" ht="21" x14ac:dyDescent="0.35">
      <c r="B1" s="23"/>
      <c r="C1" s="23"/>
      <c r="H1" s="22" t="s">
        <v>0</v>
      </c>
    </row>
    <row r="2" spans="1:15" ht="21" x14ac:dyDescent="0.35">
      <c r="B2" s="23"/>
      <c r="C2" s="23"/>
      <c r="H2" s="22" t="s">
        <v>1</v>
      </c>
    </row>
    <row r="3" spans="1:15" ht="21" x14ac:dyDescent="0.35">
      <c r="B3" s="23"/>
      <c r="C3" s="23"/>
    </row>
    <row r="4" spans="1:15" ht="21" x14ac:dyDescent="0.35">
      <c r="B4" s="23"/>
      <c r="C4" s="23"/>
      <c r="H4" s="22" t="s">
        <v>2</v>
      </c>
    </row>
    <row r="6" spans="1:15" x14ac:dyDescent="0.3">
      <c r="A6" s="37" t="s">
        <v>166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8" spans="1:15" s="3" customFormat="1" x14ac:dyDescent="0.3">
      <c r="A8" s="38" t="s">
        <v>3</v>
      </c>
      <c r="B8" s="38" t="s">
        <v>4</v>
      </c>
      <c r="C8" s="40" t="s">
        <v>5</v>
      </c>
      <c r="D8" s="42" t="s">
        <v>6</v>
      </c>
      <c r="E8" s="43"/>
      <c r="F8" s="43"/>
      <c r="G8" s="44" t="s">
        <v>7</v>
      </c>
      <c r="H8" s="46" t="s">
        <v>8</v>
      </c>
      <c r="I8" s="47"/>
      <c r="J8" s="47"/>
      <c r="K8" s="47"/>
      <c r="L8" s="36" t="s">
        <v>9</v>
      </c>
      <c r="M8" s="36"/>
      <c r="N8" s="36"/>
      <c r="O8" s="36"/>
    </row>
    <row r="9" spans="1:15" s="3" customFormat="1" ht="40.5" customHeight="1" x14ac:dyDescent="0.3">
      <c r="A9" s="39"/>
      <c r="B9" s="39"/>
      <c r="C9" s="41"/>
      <c r="D9" s="25" t="s">
        <v>10</v>
      </c>
      <c r="E9" s="25" t="s">
        <v>11</v>
      </c>
      <c r="F9" s="25" t="s">
        <v>12</v>
      </c>
      <c r="G9" s="45"/>
      <c r="H9" s="25" t="s">
        <v>13</v>
      </c>
      <c r="I9" s="25" t="s">
        <v>14</v>
      </c>
      <c r="J9" s="25" t="s">
        <v>15</v>
      </c>
      <c r="K9" s="25" t="s">
        <v>16</v>
      </c>
      <c r="L9" s="26" t="s">
        <v>17</v>
      </c>
      <c r="M9" s="26" t="s">
        <v>18</v>
      </c>
      <c r="N9" s="26" t="s">
        <v>19</v>
      </c>
      <c r="O9" s="26" t="s">
        <v>20</v>
      </c>
    </row>
    <row r="10" spans="1:15" s="28" customFormat="1" x14ac:dyDescent="0.3">
      <c r="A10" s="27"/>
      <c r="B10" s="27" t="s">
        <v>21</v>
      </c>
      <c r="C10" s="5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spans="1:15" s="28" customFormat="1" x14ac:dyDescent="0.3">
      <c r="A11" s="27"/>
      <c r="B11" s="4" t="s">
        <v>22</v>
      </c>
      <c r="C11" s="5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s="3" customFormat="1" x14ac:dyDescent="0.3">
      <c r="A12" s="1" t="s">
        <v>23</v>
      </c>
      <c r="B12" s="1" t="s">
        <v>182</v>
      </c>
      <c r="C12" s="2">
        <v>200</v>
      </c>
      <c r="D12" s="1">
        <v>0.52</v>
      </c>
      <c r="E12" s="1">
        <v>0.34</v>
      </c>
      <c r="F12" s="1">
        <v>14.7</v>
      </c>
      <c r="G12" s="1">
        <v>104</v>
      </c>
      <c r="H12" s="1">
        <v>0</v>
      </c>
      <c r="I12" s="1">
        <v>3.5999999999999997E-2</v>
      </c>
      <c r="J12" s="1">
        <v>0.24</v>
      </c>
      <c r="K12" s="1">
        <v>12</v>
      </c>
      <c r="L12" s="1">
        <v>19.2</v>
      </c>
      <c r="M12" s="1">
        <v>13.2</v>
      </c>
      <c r="N12" s="1">
        <v>10.8</v>
      </c>
      <c r="O12" s="1">
        <v>2.64</v>
      </c>
    </row>
    <row r="13" spans="1:15" s="3" customFormat="1" ht="40.5" x14ac:dyDescent="0.3">
      <c r="A13" s="1" t="s">
        <v>24</v>
      </c>
      <c r="B13" s="1" t="s">
        <v>25</v>
      </c>
      <c r="C13" s="2" t="s">
        <v>26</v>
      </c>
      <c r="D13" s="1">
        <v>7.3</v>
      </c>
      <c r="E13" s="1">
        <v>10.39</v>
      </c>
      <c r="F13" s="1">
        <v>16.43</v>
      </c>
      <c r="G13" s="1">
        <v>188.4</v>
      </c>
      <c r="H13" s="1">
        <v>0.05</v>
      </c>
      <c r="I13" s="1">
        <v>0.23</v>
      </c>
      <c r="J13" s="1">
        <v>0.24</v>
      </c>
      <c r="K13" s="1">
        <v>1.3</v>
      </c>
      <c r="L13" s="1">
        <v>331.5</v>
      </c>
      <c r="M13" s="1">
        <v>327.10000000000002</v>
      </c>
      <c r="N13" s="1">
        <v>54.5</v>
      </c>
      <c r="O13" s="1">
        <v>2.11</v>
      </c>
    </row>
    <row r="14" spans="1:15" s="3" customFormat="1" x14ac:dyDescent="0.3">
      <c r="A14" s="1" t="s">
        <v>27</v>
      </c>
      <c r="B14" s="1" t="s">
        <v>28</v>
      </c>
      <c r="C14" s="2">
        <v>60</v>
      </c>
      <c r="D14" s="1">
        <v>8.11</v>
      </c>
      <c r="E14" s="1">
        <v>8.9499999999999993</v>
      </c>
      <c r="F14" s="1">
        <v>24.53</v>
      </c>
      <c r="G14" s="1">
        <v>192</v>
      </c>
      <c r="H14" s="1">
        <v>3.0000000000000001E-3</v>
      </c>
      <c r="I14" s="1">
        <v>7.0000000000000007E-2</v>
      </c>
      <c r="J14" s="1">
        <v>5.7000000000000002E-2</v>
      </c>
      <c r="K14" s="1">
        <v>0.67800000000000005</v>
      </c>
      <c r="L14" s="1">
        <v>0</v>
      </c>
      <c r="M14" s="1">
        <v>76.62</v>
      </c>
      <c r="N14" s="1">
        <v>11.58</v>
      </c>
      <c r="O14" s="1">
        <v>1.01</v>
      </c>
    </row>
    <row r="15" spans="1:15" s="3" customFormat="1" x14ac:dyDescent="0.3">
      <c r="A15" s="1"/>
      <c r="B15" s="1" t="s">
        <v>29</v>
      </c>
      <c r="C15" s="2">
        <v>30</v>
      </c>
      <c r="D15" s="1">
        <v>2.2799999999999998</v>
      </c>
      <c r="E15" s="1">
        <v>0.24</v>
      </c>
      <c r="F15" s="1">
        <v>14.76</v>
      </c>
      <c r="G15" s="1">
        <v>71</v>
      </c>
      <c r="H15" s="1">
        <v>0</v>
      </c>
      <c r="I15" s="1">
        <v>1.4E-2</v>
      </c>
      <c r="J15" s="1">
        <v>0.33</v>
      </c>
      <c r="K15" s="1">
        <v>0</v>
      </c>
      <c r="L15" s="1">
        <v>6</v>
      </c>
      <c r="M15" s="1">
        <v>19.5</v>
      </c>
      <c r="N15" s="1">
        <v>4.2</v>
      </c>
      <c r="O15" s="1">
        <v>0.33</v>
      </c>
    </row>
    <row r="16" spans="1:15" s="3" customFormat="1" x14ac:dyDescent="0.3">
      <c r="A16" s="1"/>
      <c r="B16" s="1" t="s">
        <v>30</v>
      </c>
      <c r="C16" s="2">
        <v>20</v>
      </c>
      <c r="D16" s="1">
        <v>1</v>
      </c>
      <c r="E16" s="1">
        <v>0.2</v>
      </c>
      <c r="F16" s="1">
        <v>9</v>
      </c>
      <c r="G16" s="1">
        <v>44</v>
      </c>
      <c r="H16" s="1">
        <v>0</v>
      </c>
      <c r="I16" s="1">
        <v>1.4E-2</v>
      </c>
      <c r="J16" s="1">
        <v>0.108</v>
      </c>
      <c r="K16" s="1">
        <v>0</v>
      </c>
      <c r="L16" s="1">
        <v>2.76</v>
      </c>
      <c r="M16" s="1">
        <v>12.72</v>
      </c>
      <c r="N16" s="1">
        <v>3</v>
      </c>
      <c r="O16" s="1">
        <v>0.37</v>
      </c>
    </row>
    <row r="17" spans="1:15" s="3" customFormat="1" x14ac:dyDescent="0.3">
      <c r="A17" s="1" t="s">
        <v>31</v>
      </c>
      <c r="B17" s="1" t="s">
        <v>32</v>
      </c>
      <c r="C17" s="2" t="s">
        <v>33</v>
      </c>
      <c r="D17" s="1">
        <v>2.1000000000000001E-2</v>
      </c>
      <c r="E17" s="1">
        <v>5.0000000000000001E-3</v>
      </c>
      <c r="F17" s="1">
        <v>14.975</v>
      </c>
      <c r="G17" s="1">
        <v>60</v>
      </c>
      <c r="H17" s="1">
        <v>0</v>
      </c>
      <c r="I17" s="1">
        <v>0</v>
      </c>
      <c r="J17" s="1">
        <v>0</v>
      </c>
      <c r="K17" s="1">
        <v>0</v>
      </c>
      <c r="L17" s="1">
        <v>0.45</v>
      </c>
      <c r="M17" s="1">
        <v>0</v>
      </c>
      <c r="N17" s="1">
        <v>0</v>
      </c>
      <c r="O17" s="1">
        <v>4.4999999999999998E-2</v>
      </c>
    </row>
    <row r="18" spans="1:15" s="3" customFormat="1" x14ac:dyDescent="0.3">
      <c r="A18" s="1"/>
      <c r="B18" s="5" t="s">
        <v>34</v>
      </c>
      <c r="C18" s="2"/>
      <c r="D18" s="1">
        <v>19.190999999999999</v>
      </c>
      <c r="E18" s="1">
        <v>20.265000000000001</v>
      </c>
      <c r="F18" s="1">
        <v>88.515000000000001</v>
      </c>
      <c r="G18" s="1">
        <v>611.4</v>
      </c>
      <c r="H18" s="1">
        <f t="shared" ref="H18:O18" si="0">H12+H13+H14+H15+H16+H17</f>
        <v>5.3000000000000005E-2</v>
      </c>
      <c r="I18" s="1">
        <f t="shared" si="0"/>
        <v>0.36400000000000005</v>
      </c>
      <c r="J18" s="1">
        <f t="shared" si="0"/>
        <v>0.97499999999999998</v>
      </c>
      <c r="K18" s="1">
        <f t="shared" si="0"/>
        <v>13.978000000000002</v>
      </c>
      <c r="L18" s="1">
        <f t="shared" si="0"/>
        <v>359.90999999999997</v>
      </c>
      <c r="M18" s="1">
        <f t="shared" si="0"/>
        <v>449.14000000000004</v>
      </c>
      <c r="N18" s="1">
        <f t="shared" si="0"/>
        <v>84.08</v>
      </c>
      <c r="O18" s="1">
        <f t="shared" si="0"/>
        <v>6.5049999999999999</v>
      </c>
    </row>
    <row r="19" spans="1:15" s="3" customFormat="1" x14ac:dyDescent="0.3">
      <c r="A19" s="1"/>
      <c r="B19" s="4" t="s">
        <v>35</v>
      </c>
      <c r="C19" s="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s="3" customFormat="1" ht="60.75" x14ac:dyDescent="0.3">
      <c r="A20" s="1" t="s">
        <v>36</v>
      </c>
      <c r="B20" s="1" t="s">
        <v>37</v>
      </c>
      <c r="C20" s="2">
        <v>60</v>
      </c>
      <c r="D20" s="1">
        <v>0.59</v>
      </c>
      <c r="E20" s="1">
        <v>6.08</v>
      </c>
      <c r="F20" s="1">
        <v>5.19</v>
      </c>
      <c r="G20" s="1">
        <v>77.92</v>
      </c>
      <c r="H20" s="1">
        <v>0</v>
      </c>
      <c r="I20" s="1">
        <v>4.8000000000000001E-2</v>
      </c>
      <c r="J20" s="1">
        <v>2.4E-2</v>
      </c>
      <c r="K20" s="1">
        <v>15</v>
      </c>
      <c r="L20" s="1">
        <v>8.4</v>
      </c>
      <c r="M20" s="1">
        <v>15.6</v>
      </c>
      <c r="N20" s="1">
        <v>12</v>
      </c>
      <c r="O20" s="1">
        <v>0.57999999999999996</v>
      </c>
    </row>
    <row r="21" spans="1:15" s="3" customFormat="1" ht="40.5" x14ac:dyDescent="0.3">
      <c r="A21" s="1" t="s">
        <v>38</v>
      </c>
      <c r="B21" s="1" t="s">
        <v>39</v>
      </c>
      <c r="C21" s="2" t="s">
        <v>310</v>
      </c>
      <c r="D21" s="1">
        <v>7.5</v>
      </c>
      <c r="E21" s="1">
        <v>7.99</v>
      </c>
      <c r="F21" s="1">
        <v>23.09</v>
      </c>
      <c r="G21" s="1">
        <v>184</v>
      </c>
      <c r="H21" s="1">
        <v>0.27</v>
      </c>
      <c r="I21" s="1">
        <v>0.06</v>
      </c>
      <c r="J21" s="1">
        <v>0.28000000000000003</v>
      </c>
      <c r="K21" s="1">
        <v>9.9</v>
      </c>
      <c r="L21" s="1">
        <v>44.87</v>
      </c>
      <c r="M21" s="1">
        <v>81.62</v>
      </c>
      <c r="N21" s="1">
        <v>26.53</v>
      </c>
      <c r="O21" s="1">
        <v>1.47</v>
      </c>
    </row>
    <row r="22" spans="1:15" s="3" customFormat="1" ht="40.5" x14ac:dyDescent="0.3">
      <c r="A22" s="1" t="s">
        <v>41</v>
      </c>
      <c r="B22" s="1" t="s">
        <v>42</v>
      </c>
      <c r="C22" s="2">
        <v>150</v>
      </c>
      <c r="D22" s="1">
        <v>5.47</v>
      </c>
      <c r="E22" s="1">
        <v>6.37</v>
      </c>
      <c r="F22" s="1">
        <v>34.340000000000003</v>
      </c>
      <c r="G22" s="1">
        <v>204</v>
      </c>
      <c r="H22" s="1">
        <v>0.03</v>
      </c>
      <c r="I22" s="1">
        <v>0.09</v>
      </c>
      <c r="J22" s="1">
        <v>0.02</v>
      </c>
      <c r="K22" s="1">
        <v>0</v>
      </c>
      <c r="L22" s="1">
        <v>11.81</v>
      </c>
      <c r="M22" s="1">
        <v>47.64</v>
      </c>
      <c r="N22" s="1">
        <v>8.36</v>
      </c>
      <c r="O22" s="1">
        <v>0.85</v>
      </c>
    </row>
    <row r="23" spans="1:15" s="3" customFormat="1" x14ac:dyDescent="0.3">
      <c r="A23" s="1" t="s">
        <v>43</v>
      </c>
      <c r="B23" s="1" t="s">
        <v>44</v>
      </c>
      <c r="C23" s="2">
        <v>100</v>
      </c>
      <c r="D23" s="1">
        <v>10.16</v>
      </c>
      <c r="E23" s="1">
        <v>13.92</v>
      </c>
      <c r="F23" s="1">
        <v>13.52</v>
      </c>
      <c r="G23" s="1">
        <v>236</v>
      </c>
      <c r="H23" s="1">
        <v>1.2E-2</v>
      </c>
      <c r="I23" s="1">
        <v>0.1</v>
      </c>
      <c r="J23" s="1">
        <v>0.13</v>
      </c>
      <c r="K23" s="1">
        <v>1.62</v>
      </c>
      <c r="L23" s="1">
        <v>19.87</v>
      </c>
      <c r="M23" s="1">
        <v>151</v>
      </c>
      <c r="N23" s="1">
        <v>18.850000000000001</v>
      </c>
      <c r="O23" s="1">
        <v>0.62</v>
      </c>
    </row>
    <row r="24" spans="1:15" s="3" customFormat="1" x14ac:dyDescent="0.3">
      <c r="A24" s="1"/>
      <c r="B24" s="1" t="s">
        <v>29</v>
      </c>
      <c r="C24" s="2">
        <v>20</v>
      </c>
      <c r="D24" s="1">
        <v>1.52</v>
      </c>
      <c r="E24" s="1">
        <v>0.16</v>
      </c>
      <c r="F24" s="1">
        <v>9.84</v>
      </c>
      <c r="G24" s="1">
        <v>47.33</v>
      </c>
      <c r="H24" s="1">
        <v>0</v>
      </c>
      <c r="I24" s="1">
        <v>8.9999999999999993E-3</v>
      </c>
      <c r="J24" s="1">
        <v>0.22</v>
      </c>
      <c r="K24" s="1">
        <v>0</v>
      </c>
      <c r="L24" s="1">
        <v>4</v>
      </c>
      <c r="M24" s="1">
        <v>13</v>
      </c>
      <c r="N24" s="1">
        <v>2.8</v>
      </c>
      <c r="O24" s="1">
        <v>0.22</v>
      </c>
    </row>
    <row r="25" spans="1:15" s="3" customFormat="1" x14ac:dyDescent="0.3">
      <c r="A25" s="1"/>
      <c r="B25" s="1" t="s">
        <v>45</v>
      </c>
      <c r="C25" s="2">
        <v>20</v>
      </c>
      <c r="D25" s="1">
        <v>1</v>
      </c>
      <c r="E25" s="1">
        <v>0.2</v>
      </c>
      <c r="F25" s="1">
        <v>9</v>
      </c>
      <c r="G25" s="1">
        <v>44</v>
      </c>
      <c r="H25" s="1">
        <v>0</v>
      </c>
      <c r="I25" s="1">
        <v>1.4E-2</v>
      </c>
      <c r="J25" s="1">
        <v>0.108</v>
      </c>
      <c r="K25" s="1">
        <v>0</v>
      </c>
      <c r="L25" s="1">
        <v>2.76</v>
      </c>
      <c r="M25" s="1">
        <v>12.72</v>
      </c>
      <c r="N25" s="1">
        <v>3</v>
      </c>
      <c r="O25" s="1">
        <v>0.37</v>
      </c>
    </row>
    <row r="26" spans="1:15" s="3" customFormat="1" x14ac:dyDescent="0.3">
      <c r="A26" s="1" t="s">
        <v>46</v>
      </c>
      <c r="B26" s="1" t="s">
        <v>47</v>
      </c>
      <c r="C26" s="2">
        <v>200</v>
      </c>
      <c r="D26" s="1">
        <v>0.54</v>
      </c>
      <c r="E26" s="1">
        <v>0</v>
      </c>
      <c r="F26" s="1">
        <v>17.579999999999998</v>
      </c>
      <c r="G26" s="1">
        <v>70.53</v>
      </c>
      <c r="H26" s="1">
        <v>0.18</v>
      </c>
      <c r="I26" s="1">
        <v>5.0000000000000001E-3</v>
      </c>
      <c r="J26" s="1">
        <v>0.02</v>
      </c>
      <c r="K26" s="1">
        <v>0.03</v>
      </c>
      <c r="L26" s="1">
        <v>2.56</v>
      </c>
      <c r="M26" s="1">
        <v>3.56</v>
      </c>
      <c r="N26" s="1">
        <v>1.74</v>
      </c>
      <c r="O26" s="1">
        <v>0.1</v>
      </c>
    </row>
    <row r="27" spans="1:15" s="3" customFormat="1" x14ac:dyDescent="0.3">
      <c r="A27" s="1"/>
      <c r="B27" s="5" t="s">
        <v>48</v>
      </c>
      <c r="C27" s="2"/>
      <c r="D27" s="1">
        <f>D20+D21+D22+D23+D24+D25+D26</f>
        <v>26.779999999999998</v>
      </c>
      <c r="E27" s="1">
        <f>E21+E22+E23+E24+E25+E26</f>
        <v>28.64</v>
      </c>
      <c r="F27" s="1">
        <f t="shared" ref="F27:O27" si="1">F20+F21+F22+F23+F24+F25+F26</f>
        <v>112.56</v>
      </c>
      <c r="G27" s="1">
        <v>863.58</v>
      </c>
      <c r="H27" s="1">
        <f t="shared" si="1"/>
        <v>0.49200000000000005</v>
      </c>
      <c r="I27" s="1">
        <f t="shared" si="1"/>
        <v>0.32600000000000007</v>
      </c>
      <c r="J27" s="1">
        <f t="shared" si="1"/>
        <v>0.80200000000000005</v>
      </c>
      <c r="K27" s="1">
        <f t="shared" si="1"/>
        <v>26.55</v>
      </c>
      <c r="L27" s="1">
        <f t="shared" si="1"/>
        <v>94.27000000000001</v>
      </c>
      <c r="M27" s="1">
        <f t="shared" si="1"/>
        <v>325.14000000000004</v>
      </c>
      <c r="N27" s="1">
        <f t="shared" si="1"/>
        <v>73.28</v>
      </c>
      <c r="O27" s="1">
        <f t="shared" si="1"/>
        <v>4.21</v>
      </c>
    </row>
    <row r="28" spans="1:15" s="28" customFormat="1" x14ac:dyDescent="0.3">
      <c r="A28" s="27"/>
      <c r="B28" s="29" t="s">
        <v>49</v>
      </c>
      <c r="C28" s="5"/>
      <c r="D28" s="27">
        <f>D27+D18</f>
        <v>45.970999999999997</v>
      </c>
      <c r="E28" s="27">
        <f t="shared" ref="E28:O28" si="2">E27+E18</f>
        <v>48.905000000000001</v>
      </c>
      <c r="F28" s="27">
        <f t="shared" si="2"/>
        <v>201.07499999999999</v>
      </c>
      <c r="G28" s="27">
        <f t="shared" si="2"/>
        <v>1474.98</v>
      </c>
      <c r="H28" s="27">
        <f t="shared" si="2"/>
        <v>0.54500000000000004</v>
      </c>
      <c r="I28" s="27">
        <f t="shared" si="2"/>
        <v>0.69000000000000017</v>
      </c>
      <c r="J28" s="27">
        <f t="shared" si="2"/>
        <v>1.7770000000000001</v>
      </c>
      <c r="K28" s="27">
        <f t="shared" si="2"/>
        <v>40.528000000000006</v>
      </c>
      <c r="L28" s="27">
        <f t="shared" si="2"/>
        <v>454.17999999999995</v>
      </c>
      <c r="M28" s="27">
        <f t="shared" si="2"/>
        <v>774.28000000000009</v>
      </c>
      <c r="N28" s="27">
        <f t="shared" si="2"/>
        <v>157.36000000000001</v>
      </c>
      <c r="O28" s="27">
        <f t="shared" si="2"/>
        <v>10.715</v>
      </c>
    </row>
    <row r="29" spans="1:15" s="3" customFormat="1" x14ac:dyDescent="0.3">
      <c r="A29" s="1"/>
      <c r="B29" s="1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s="3" customFormat="1" x14ac:dyDescent="0.3">
      <c r="A30" s="1"/>
      <c r="B30" s="27" t="s">
        <v>50</v>
      </c>
      <c r="C30" s="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s="3" customFormat="1" x14ac:dyDescent="0.3">
      <c r="A31" s="1"/>
      <c r="B31" s="4" t="s">
        <v>22</v>
      </c>
      <c r="C31" s="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3" customFormat="1" x14ac:dyDescent="0.3">
      <c r="A32" s="1" t="s">
        <v>23</v>
      </c>
      <c r="B32" s="1" t="s">
        <v>182</v>
      </c>
      <c r="C32" s="2">
        <v>100</v>
      </c>
      <c r="D32" s="1">
        <v>0.4</v>
      </c>
      <c r="E32" s="1">
        <v>0.4</v>
      </c>
      <c r="F32" s="1">
        <v>7.35</v>
      </c>
      <c r="G32" s="1">
        <v>46.6</v>
      </c>
      <c r="H32" s="1">
        <v>0</v>
      </c>
      <c r="I32" s="1">
        <v>0.03</v>
      </c>
      <c r="J32" s="1">
        <v>0.2</v>
      </c>
      <c r="K32" s="1">
        <v>10</v>
      </c>
      <c r="L32" s="1">
        <v>16</v>
      </c>
      <c r="M32" s="1">
        <v>11</v>
      </c>
      <c r="N32" s="1">
        <v>9</v>
      </c>
      <c r="O32" s="1">
        <v>2.2000000000000002</v>
      </c>
    </row>
    <row r="33" spans="1:15" s="3" customFormat="1" ht="40.5" x14ac:dyDescent="0.3">
      <c r="A33" s="1" t="s">
        <v>51</v>
      </c>
      <c r="B33" s="1" t="s">
        <v>52</v>
      </c>
      <c r="C33" s="2">
        <v>60</v>
      </c>
      <c r="D33" s="1">
        <v>0.82</v>
      </c>
      <c r="E33" s="1">
        <v>3.05</v>
      </c>
      <c r="F33" s="1">
        <v>8.81</v>
      </c>
      <c r="G33" s="1">
        <v>55.68</v>
      </c>
      <c r="H33" s="1">
        <v>0</v>
      </c>
      <c r="I33" s="1">
        <v>1.4999999999999999E-2</v>
      </c>
      <c r="J33" s="1">
        <v>2.5000000000000001E-2</v>
      </c>
      <c r="K33" s="1">
        <v>5.5</v>
      </c>
      <c r="L33" s="1">
        <v>16.75</v>
      </c>
      <c r="M33" s="1">
        <v>21.78</v>
      </c>
      <c r="N33" s="1">
        <v>10.5</v>
      </c>
      <c r="O33" s="1">
        <v>0.63</v>
      </c>
    </row>
    <row r="34" spans="1:15" s="3" customFormat="1" x14ac:dyDescent="0.3">
      <c r="A34" s="1" t="s">
        <v>53</v>
      </c>
      <c r="B34" s="6" t="s">
        <v>54</v>
      </c>
      <c r="C34" s="2">
        <v>200</v>
      </c>
      <c r="D34" s="1">
        <v>11.38</v>
      </c>
      <c r="E34" s="1">
        <v>13.53</v>
      </c>
      <c r="F34" s="1">
        <v>27.92</v>
      </c>
      <c r="G34" s="1">
        <v>301</v>
      </c>
      <c r="H34" s="1">
        <v>0.15</v>
      </c>
      <c r="I34" s="1">
        <v>0.18</v>
      </c>
      <c r="J34" s="1">
        <v>0.2</v>
      </c>
      <c r="K34" s="1">
        <v>21.67</v>
      </c>
      <c r="L34" s="1">
        <v>31.33</v>
      </c>
      <c r="M34" s="1">
        <v>225</v>
      </c>
      <c r="N34" s="1">
        <v>49.59</v>
      </c>
      <c r="O34" s="1">
        <v>1.92</v>
      </c>
    </row>
    <row r="35" spans="1:15" s="3" customFormat="1" x14ac:dyDescent="0.3">
      <c r="A35" s="1"/>
      <c r="B35" s="1" t="s">
        <v>29</v>
      </c>
      <c r="C35" s="2">
        <v>30</v>
      </c>
      <c r="D35" s="1">
        <v>2.2799999999999998</v>
      </c>
      <c r="E35" s="1">
        <v>0.24</v>
      </c>
      <c r="F35" s="1">
        <v>14.76</v>
      </c>
      <c r="G35" s="1">
        <v>71</v>
      </c>
      <c r="H35" s="1">
        <v>0</v>
      </c>
      <c r="I35" s="1">
        <v>1.4E-2</v>
      </c>
      <c r="J35" s="1">
        <v>0.33</v>
      </c>
      <c r="K35" s="1">
        <v>0</v>
      </c>
      <c r="L35" s="1">
        <v>6</v>
      </c>
      <c r="M35" s="1">
        <v>19.5</v>
      </c>
      <c r="N35" s="1">
        <v>4.2</v>
      </c>
      <c r="O35" s="1">
        <v>0.33</v>
      </c>
    </row>
    <row r="36" spans="1:15" s="3" customFormat="1" x14ac:dyDescent="0.3">
      <c r="A36" s="1"/>
      <c r="B36" s="1" t="s">
        <v>45</v>
      </c>
      <c r="C36" s="2">
        <v>20</v>
      </c>
      <c r="D36" s="1">
        <v>1</v>
      </c>
      <c r="E36" s="1">
        <v>0.2</v>
      </c>
      <c r="F36" s="1">
        <v>9</v>
      </c>
      <c r="G36" s="1">
        <v>44</v>
      </c>
      <c r="H36" s="1">
        <v>0</v>
      </c>
      <c r="I36" s="1">
        <v>1.4E-2</v>
      </c>
      <c r="J36" s="1">
        <v>0.108</v>
      </c>
      <c r="K36" s="1">
        <v>0</v>
      </c>
      <c r="L36" s="1">
        <v>2.76</v>
      </c>
      <c r="M36" s="1">
        <v>12.72</v>
      </c>
      <c r="N36" s="1">
        <v>3</v>
      </c>
      <c r="O36" s="1">
        <v>0.37</v>
      </c>
    </row>
    <row r="37" spans="1:15" s="3" customFormat="1" x14ac:dyDescent="0.3">
      <c r="A37" s="1" t="s">
        <v>55</v>
      </c>
      <c r="B37" s="1" t="s">
        <v>56</v>
      </c>
      <c r="C37" s="2">
        <v>200</v>
      </c>
      <c r="D37" s="1">
        <v>3.97</v>
      </c>
      <c r="E37" s="1">
        <v>2.1</v>
      </c>
      <c r="F37" s="1">
        <v>25.167999999999999</v>
      </c>
      <c r="G37" s="1">
        <v>145</v>
      </c>
      <c r="H37" s="1">
        <v>20</v>
      </c>
      <c r="I37" s="1">
        <v>4.3999999999999997E-2</v>
      </c>
      <c r="J37" s="1">
        <v>0.12</v>
      </c>
      <c r="K37" s="1">
        <v>1.3</v>
      </c>
      <c r="L37" s="1">
        <v>125</v>
      </c>
      <c r="M37" s="1">
        <v>116</v>
      </c>
      <c r="N37" s="1">
        <v>21</v>
      </c>
      <c r="O37" s="1">
        <v>1.04</v>
      </c>
    </row>
    <row r="38" spans="1:15" s="3" customFormat="1" x14ac:dyDescent="0.3">
      <c r="A38" s="1"/>
      <c r="B38" s="5" t="s">
        <v>34</v>
      </c>
      <c r="C38" s="2"/>
      <c r="D38" s="1">
        <f>D32+D33+D34+D35+D36+D37</f>
        <v>19.850000000000001</v>
      </c>
      <c r="E38" s="1">
        <f t="shared" ref="E38:O38" si="3">E32+E33+E34+E35+E36+E37</f>
        <v>19.52</v>
      </c>
      <c r="F38" s="1">
        <f>F33+F34+F35+F36+F37</f>
        <v>85.658000000000001</v>
      </c>
      <c r="G38" s="1">
        <f>G33+G34+G35+G36+G37</f>
        <v>616.68000000000006</v>
      </c>
      <c r="H38" s="1">
        <f t="shared" si="3"/>
        <v>20.149999999999999</v>
      </c>
      <c r="I38" s="1">
        <f t="shared" si="3"/>
        <v>0.29699999999999999</v>
      </c>
      <c r="J38" s="1">
        <f t="shared" si="3"/>
        <v>0.9830000000000001</v>
      </c>
      <c r="K38" s="1">
        <f t="shared" si="3"/>
        <v>38.47</v>
      </c>
      <c r="L38" s="1">
        <f t="shared" si="3"/>
        <v>197.84</v>
      </c>
      <c r="M38" s="1">
        <f t="shared" si="3"/>
        <v>406</v>
      </c>
      <c r="N38" s="1">
        <f t="shared" si="3"/>
        <v>97.29</v>
      </c>
      <c r="O38" s="1">
        <f t="shared" si="3"/>
        <v>6.49</v>
      </c>
    </row>
    <row r="39" spans="1:15" s="3" customFormat="1" x14ac:dyDescent="0.3">
      <c r="A39" s="1"/>
      <c r="B39" s="4" t="s">
        <v>35</v>
      </c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3" customFormat="1" x14ac:dyDescent="0.3">
      <c r="A40" s="1" t="s">
        <v>112</v>
      </c>
      <c r="B40" s="1" t="s">
        <v>113</v>
      </c>
      <c r="C40" s="2">
        <v>15</v>
      </c>
      <c r="D40" s="1">
        <v>3.9</v>
      </c>
      <c r="E40" s="1">
        <v>3.97</v>
      </c>
      <c r="F40" s="1">
        <v>0.52</v>
      </c>
      <c r="G40" s="1">
        <v>54.75</v>
      </c>
      <c r="H40" s="1">
        <v>0.6</v>
      </c>
      <c r="I40" s="1">
        <v>0</v>
      </c>
      <c r="J40" s="1">
        <v>0</v>
      </c>
      <c r="K40" s="1">
        <v>0.04</v>
      </c>
      <c r="L40" s="1">
        <v>305</v>
      </c>
      <c r="M40" s="1">
        <v>81</v>
      </c>
      <c r="N40" s="1">
        <v>0.75</v>
      </c>
      <c r="O40" s="1">
        <v>0.14000000000000001</v>
      </c>
    </row>
    <row r="41" spans="1:15" s="3" customFormat="1" ht="40.5" x14ac:dyDescent="0.3">
      <c r="A41" s="1" t="s">
        <v>58</v>
      </c>
      <c r="B41" s="1" t="s">
        <v>59</v>
      </c>
      <c r="C41" s="2" t="s">
        <v>310</v>
      </c>
      <c r="D41" s="1">
        <v>7.5</v>
      </c>
      <c r="E41" s="1">
        <v>8.5</v>
      </c>
      <c r="F41" s="1">
        <v>18.2</v>
      </c>
      <c r="G41" s="1">
        <v>155.69999999999999</v>
      </c>
      <c r="H41" s="1">
        <v>0.15</v>
      </c>
      <c r="I41" s="1">
        <v>0.45</v>
      </c>
      <c r="J41" s="1">
        <v>0.6</v>
      </c>
      <c r="K41" s="1">
        <v>10.25</v>
      </c>
      <c r="L41" s="1">
        <v>45.25</v>
      </c>
      <c r="M41" s="1">
        <v>78.739999999999995</v>
      </c>
      <c r="N41" s="1">
        <v>24.45</v>
      </c>
      <c r="O41" s="1">
        <v>1.1499999999999999</v>
      </c>
    </row>
    <row r="42" spans="1:15" s="3" customFormat="1" x14ac:dyDescent="0.3">
      <c r="A42" s="1" t="s">
        <v>60</v>
      </c>
      <c r="B42" s="1" t="s">
        <v>61</v>
      </c>
      <c r="C42" s="2">
        <v>150</v>
      </c>
      <c r="D42" s="1">
        <v>3.8340000000000001</v>
      </c>
      <c r="E42" s="1">
        <v>5.42</v>
      </c>
      <c r="F42" s="1">
        <v>31.6</v>
      </c>
      <c r="G42" s="1">
        <v>210</v>
      </c>
      <c r="H42" s="1">
        <v>0.03</v>
      </c>
      <c r="I42" s="1">
        <v>0.04</v>
      </c>
      <c r="J42" s="1">
        <v>0.02</v>
      </c>
      <c r="K42" s="1">
        <v>0</v>
      </c>
      <c r="L42" s="1">
        <v>7.44</v>
      </c>
      <c r="M42" s="1">
        <v>80.400000000000006</v>
      </c>
      <c r="N42" s="1">
        <v>26</v>
      </c>
      <c r="O42" s="1">
        <v>0.53</v>
      </c>
    </row>
    <row r="43" spans="1:15" s="3" customFormat="1" x14ac:dyDescent="0.3">
      <c r="A43" s="1" t="s">
        <v>62</v>
      </c>
      <c r="B43" s="1" t="s">
        <v>63</v>
      </c>
      <c r="C43" s="2" t="s">
        <v>64</v>
      </c>
      <c r="D43" s="1">
        <v>9.27</v>
      </c>
      <c r="E43" s="1">
        <v>7.29</v>
      </c>
      <c r="F43" s="1">
        <v>19.88</v>
      </c>
      <c r="G43" s="1">
        <v>198</v>
      </c>
      <c r="H43" s="1">
        <v>0.04</v>
      </c>
      <c r="I43" s="1">
        <v>0.11</v>
      </c>
      <c r="J43" s="1">
        <v>0.12</v>
      </c>
      <c r="K43" s="1">
        <v>2.5499999999999998</v>
      </c>
      <c r="L43" s="1">
        <v>52.95</v>
      </c>
      <c r="M43" s="1">
        <v>239.39</v>
      </c>
      <c r="N43" s="1">
        <v>56.27</v>
      </c>
      <c r="O43" s="1">
        <v>0.89</v>
      </c>
    </row>
    <row r="44" spans="1:15" s="3" customFormat="1" x14ac:dyDescent="0.3">
      <c r="A44" s="1"/>
      <c r="B44" s="1" t="s">
        <v>29</v>
      </c>
      <c r="C44" s="2">
        <v>20</v>
      </c>
      <c r="D44" s="1">
        <v>1.52</v>
      </c>
      <c r="E44" s="1">
        <v>0.16</v>
      </c>
      <c r="F44" s="1">
        <v>9.84</v>
      </c>
      <c r="G44" s="1">
        <v>47.33</v>
      </c>
      <c r="H44" s="1">
        <v>0</v>
      </c>
      <c r="I44" s="1">
        <v>8.9999999999999993E-3</v>
      </c>
      <c r="J44" s="1">
        <v>0.22</v>
      </c>
      <c r="K44" s="1">
        <v>0</v>
      </c>
      <c r="L44" s="1">
        <v>4</v>
      </c>
      <c r="M44" s="1">
        <v>13</v>
      </c>
      <c r="N44" s="1">
        <v>2.8</v>
      </c>
      <c r="O44" s="1">
        <v>0.22</v>
      </c>
    </row>
    <row r="45" spans="1:15" s="3" customFormat="1" x14ac:dyDescent="0.3">
      <c r="A45" s="1"/>
      <c r="B45" s="1" t="s">
        <v>45</v>
      </c>
      <c r="C45" s="2">
        <v>20</v>
      </c>
      <c r="D45" s="1">
        <v>1</v>
      </c>
      <c r="E45" s="1">
        <v>0.2</v>
      </c>
      <c r="F45" s="1">
        <v>9</v>
      </c>
      <c r="G45" s="1">
        <v>44</v>
      </c>
      <c r="H45" s="1">
        <v>0</v>
      </c>
      <c r="I45" s="1">
        <v>1.4E-2</v>
      </c>
      <c r="J45" s="1">
        <v>0.108</v>
      </c>
      <c r="K45" s="1">
        <v>0</v>
      </c>
      <c r="L45" s="1">
        <v>2.76</v>
      </c>
      <c r="M45" s="1">
        <v>12.72</v>
      </c>
      <c r="N45" s="1">
        <v>3</v>
      </c>
      <c r="O45" s="1">
        <v>0.37</v>
      </c>
    </row>
    <row r="46" spans="1:15" s="3" customFormat="1" x14ac:dyDescent="0.3">
      <c r="A46" s="1" t="s">
        <v>65</v>
      </c>
      <c r="B46" s="1" t="s">
        <v>66</v>
      </c>
      <c r="C46" s="2">
        <v>200</v>
      </c>
      <c r="D46" s="1">
        <v>0.2</v>
      </c>
      <c r="E46" s="1">
        <v>5.0000000000000001E-3</v>
      </c>
      <c r="F46" s="1">
        <v>15.7</v>
      </c>
      <c r="G46" s="1">
        <v>65.3</v>
      </c>
      <c r="H46" s="1">
        <v>0</v>
      </c>
      <c r="I46" s="1">
        <v>0</v>
      </c>
      <c r="J46" s="1">
        <v>0</v>
      </c>
      <c r="K46" s="1">
        <v>0</v>
      </c>
      <c r="L46" s="1">
        <v>0.45</v>
      </c>
      <c r="M46" s="1">
        <v>0</v>
      </c>
      <c r="N46" s="1">
        <v>0</v>
      </c>
      <c r="O46" s="1">
        <v>4.4999999999999998E-2</v>
      </c>
    </row>
    <row r="47" spans="1:15" s="3" customFormat="1" x14ac:dyDescent="0.3">
      <c r="A47" s="1"/>
      <c r="B47" s="5" t="s">
        <v>48</v>
      </c>
      <c r="C47" s="2"/>
      <c r="D47" s="1">
        <f>D40+D41+D42+D43+D44+D45+D46</f>
        <v>27.223999999999997</v>
      </c>
      <c r="E47" s="1">
        <f>E40+E41+E42+E43+E44+E45+E46+1</f>
        <v>26.544999999999998</v>
      </c>
      <c r="F47" s="1">
        <v>115.68</v>
      </c>
      <c r="G47" s="1">
        <f>G40+G41+G42+G43+G44+G45+G46+G45</f>
        <v>819.08</v>
      </c>
      <c r="H47" s="1">
        <f t="shared" ref="H47:O47" si="4">H40+H41+H42+H43+H44+H45+H46</f>
        <v>0.82000000000000006</v>
      </c>
      <c r="I47" s="1">
        <f t="shared" si="4"/>
        <v>0.623</v>
      </c>
      <c r="J47" s="1">
        <f t="shared" si="4"/>
        <v>1.0680000000000001</v>
      </c>
      <c r="K47" s="1">
        <f t="shared" si="4"/>
        <v>12.84</v>
      </c>
      <c r="L47" s="1">
        <f t="shared" si="4"/>
        <v>417.84999999999997</v>
      </c>
      <c r="M47" s="1">
        <f t="shared" si="4"/>
        <v>505.25</v>
      </c>
      <c r="N47" s="1">
        <f t="shared" si="4"/>
        <v>113.27</v>
      </c>
      <c r="O47" s="1">
        <f t="shared" si="4"/>
        <v>3.3450000000000002</v>
      </c>
    </row>
    <row r="48" spans="1:15" s="28" customFormat="1" x14ac:dyDescent="0.3">
      <c r="A48" s="27"/>
      <c r="B48" s="29" t="s">
        <v>49</v>
      </c>
      <c r="C48" s="5"/>
      <c r="D48" s="27">
        <f>D38+D47</f>
        <v>47.073999999999998</v>
      </c>
      <c r="E48" s="27">
        <f t="shared" ref="E48:O48" si="5">E38+E47</f>
        <v>46.064999999999998</v>
      </c>
      <c r="F48" s="27">
        <f t="shared" si="5"/>
        <v>201.33800000000002</v>
      </c>
      <c r="G48" s="27">
        <f t="shared" si="5"/>
        <v>1435.7600000000002</v>
      </c>
      <c r="H48" s="27">
        <f t="shared" si="5"/>
        <v>20.97</v>
      </c>
      <c r="I48" s="27">
        <f t="shared" si="5"/>
        <v>0.91999999999999993</v>
      </c>
      <c r="J48" s="27">
        <f t="shared" si="5"/>
        <v>2.0510000000000002</v>
      </c>
      <c r="K48" s="27">
        <f t="shared" si="5"/>
        <v>51.31</v>
      </c>
      <c r="L48" s="27">
        <f t="shared" si="5"/>
        <v>615.68999999999994</v>
      </c>
      <c r="M48" s="27">
        <f t="shared" si="5"/>
        <v>911.25</v>
      </c>
      <c r="N48" s="27">
        <f t="shared" si="5"/>
        <v>210.56</v>
      </c>
      <c r="O48" s="27">
        <f t="shared" si="5"/>
        <v>9.8350000000000009</v>
      </c>
    </row>
    <row r="49" spans="1:15" s="3" customFormat="1" x14ac:dyDescent="0.3">
      <c r="A49" s="1"/>
      <c r="B49" s="1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s="3" customFormat="1" x14ac:dyDescent="0.3">
      <c r="A50" s="1"/>
      <c r="B50" s="27" t="s">
        <v>67</v>
      </c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s="3" customFormat="1" x14ac:dyDescent="0.3">
      <c r="A51" s="1"/>
      <c r="B51" s="4" t="s">
        <v>22</v>
      </c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s="3" customFormat="1" x14ac:dyDescent="0.3">
      <c r="A52" s="1" t="s">
        <v>57</v>
      </c>
      <c r="B52" s="1" t="s">
        <v>68</v>
      </c>
      <c r="C52" s="2">
        <v>60</v>
      </c>
      <c r="D52" s="1">
        <v>0.39900000000000002</v>
      </c>
      <c r="E52" s="1">
        <v>3.653</v>
      </c>
      <c r="F52" s="1">
        <v>1.083</v>
      </c>
      <c r="G52" s="1">
        <v>39</v>
      </c>
      <c r="H52" s="1">
        <v>0</v>
      </c>
      <c r="I52" s="1">
        <v>1.7000000000000001E-2</v>
      </c>
      <c r="J52" s="1">
        <v>1.641</v>
      </c>
      <c r="K52" s="1">
        <v>0</v>
      </c>
      <c r="L52" s="1">
        <v>9.69</v>
      </c>
      <c r="M52" s="1">
        <v>17.172000000000001</v>
      </c>
      <c r="N52" s="1">
        <v>7.98</v>
      </c>
      <c r="O52" s="1">
        <v>0.28499999999999998</v>
      </c>
    </row>
    <row r="53" spans="1:15" s="3" customFormat="1" x14ac:dyDescent="0.3">
      <c r="A53" s="1" t="s">
        <v>69</v>
      </c>
      <c r="B53" s="1" t="s">
        <v>70</v>
      </c>
      <c r="C53" s="2">
        <v>150</v>
      </c>
      <c r="D53" s="1">
        <v>3.09</v>
      </c>
      <c r="E53" s="1">
        <v>4.657</v>
      </c>
      <c r="F53" s="1">
        <v>22.027000000000001</v>
      </c>
      <c r="G53" s="1">
        <v>146</v>
      </c>
      <c r="H53" s="1">
        <v>25.5</v>
      </c>
      <c r="I53" s="1">
        <v>0.16300000000000001</v>
      </c>
      <c r="J53" s="1">
        <v>0.18099999999999999</v>
      </c>
      <c r="K53" s="1">
        <v>25.93</v>
      </c>
      <c r="L53" s="1">
        <v>46.606000000000002</v>
      </c>
      <c r="M53" s="1">
        <v>97.335999999999999</v>
      </c>
      <c r="N53" s="1">
        <v>32.978000000000002</v>
      </c>
      <c r="O53" s="1">
        <v>1.2310000000000001</v>
      </c>
    </row>
    <row r="54" spans="1:15" s="3" customFormat="1" x14ac:dyDescent="0.3">
      <c r="A54" s="1" t="s">
        <v>71</v>
      </c>
      <c r="B54" s="1" t="s">
        <v>72</v>
      </c>
      <c r="C54" s="2">
        <v>100</v>
      </c>
      <c r="D54" s="1">
        <v>15.14</v>
      </c>
      <c r="E54" s="1">
        <v>10.6</v>
      </c>
      <c r="F54" s="1">
        <v>6.95</v>
      </c>
      <c r="G54" s="1">
        <v>228</v>
      </c>
      <c r="H54" s="1">
        <v>0.04</v>
      </c>
      <c r="I54" s="1">
        <v>0.1</v>
      </c>
      <c r="J54" s="1">
        <v>0.14000000000000001</v>
      </c>
      <c r="K54" s="1">
        <v>5.87</v>
      </c>
      <c r="L54" s="1">
        <v>18.399999999999999</v>
      </c>
      <c r="M54" s="1">
        <v>50</v>
      </c>
      <c r="N54" s="1">
        <v>28.38</v>
      </c>
      <c r="O54" s="1">
        <v>1.48</v>
      </c>
    </row>
    <row r="55" spans="1:15" s="3" customFormat="1" x14ac:dyDescent="0.3">
      <c r="A55" s="1"/>
      <c r="B55" s="1" t="s">
        <v>29</v>
      </c>
      <c r="C55" s="2">
        <v>30</v>
      </c>
      <c r="D55" s="1">
        <v>2.2799999999999998</v>
      </c>
      <c r="E55" s="1">
        <v>0.24</v>
      </c>
      <c r="F55" s="1">
        <v>14.76</v>
      </c>
      <c r="G55" s="1">
        <v>71</v>
      </c>
      <c r="H55" s="1">
        <v>0</v>
      </c>
      <c r="I55" s="1">
        <v>1.4E-2</v>
      </c>
      <c r="J55" s="1">
        <v>0.33</v>
      </c>
      <c r="K55" s="1">
        <v>0</v>
      </c>
      <c r="L55" s="1">
        <v>6</v>
      </c>
      <c r="M55" s="1">
        <v>19.5</v>
      </c>
      <c r="N55" s="1">
        <v>4.2</v>
      </c>
      <c r="O55" s="1">
        <v>0.33</v>
      </c>
    </row>
    <row r="56" spans="1:15" s="3" customFormat="1" x14ac:dyDescent="0.3">
      <c r="A56" s="1"/>
      <c r="B56" s="1" t="s">
        <v>45</v>
      </c>
      <c r="C56" s="2">
        <v>20</v>
      </c>
      <c r="D56" s="1">
        <v>1</v>
      </c>
      <c r="E56" s="1">
        <v>0.2</v>
      </c>
      <c r="F56" s="1">
        <v>9</v>
      </c>
      <c r="G56" s="1">
        <v>44</v>
      </c>
      <c r="H56" s="1">
        <v>0</v>
      </c>
      <c r="I56" s="1">
        <v>1.4E-2</v>
      </c>
      <c r="J56" s="1">
        <v>0.108</v>
      </c>
      <c r="K56" s="1">
        <v>0</v>
      </c>
      <c r="L56" s="1">
        <v>2.76</v>
      </c>
      <c r="M56" s="1">
        <v>12.72</v>
      </c>
      <c r="N56" s="1">
        <v>3</v>
      </c>
      <c r="O56" s="1">
        <v>0.37</v>
      </c>
    </row>
    <row r="57" spans="1:15" s="3" customFormat="1" x14ac:dyDescent="0.3">
      <c r="A57" s="1" t="s">
        <v>73</v>
      </c>
      <c r="B57" s="1" t="s">
        <v>74</v>
      </c>
      <c r="C57" s="2">
        <v>200</v>
      </c>
      <c r="D57" s="1">
        <v>3.3</v>
      </c>
      <c r="E57" s="1">
        <v>1.51</v>
      </c>
      <c r="F57" s="1">
        <v>29.06</v>
      </c>
      <c r="G57" s="1">
        <v>125</v>
      </c>
      <c r="H57" s="1">
        <v>20.25</v>
      </c>
      <c r="I57" s="1">
        <v>0.115</v>
      </c>
      <c r="J57" s="1">
        <v>0.75</v>
      </c>
      <c r="K57" s="1">
        <v>1.3</v>
      </c>
      <c r="L57" s="1">
        <v>170.6</v>
      </c>
      <c r="M57" s="1">
        <v>130</v>
      </c>
      <c r="N57" s="1">
        <v>34</v>
      </c>
      <c r="O57" s="1">
        <v>1.06</v>
      </c>
    </row>
    <row r="58" spans="1:15" s="3" customFormat="1" x14ac:dyDescent="0.3">
      <c r="A58" s="1"/>
      <c r="B58" s="5" t="s">
        <v>34</v>
      </c>
      <c r="C58" s="2"/>
      <c r="D58" s="1">
        <v>20.178999999999998</v>
      </c>
      <c r="E58" s="1">
        <v>20.73</v>
      </c>
      <c r="F58" s="1">
        <v>81.489999999999995</v>
      </c>
      <c r="G58" s="1">
        <v>607.4</v>
      </c>
      <c r="H58" s="1">
        <f t="shared" ref="H58:O58" si="6">H52+H53+H54+H55+H56+H57</f>
        <v>45.79</v>
      </c>
      <c r="I58" s="1">
        <f t="shared" si="6"/>
        <v>0.42300000000000004</v>
      </c>
      <c r="J58" s="1">
        <f t="shared" si="6"/>
        <v>3.1500000000000004</v>
      </c>
      <c r="K58" s="1">
        <f t="shared" si="6"/>
        <v>33.1</v>
      </c>
      <c r="L58" s="1">
        <f t="shared" si="6"/>
        <v>254.05599999999998</v>
      </c>
      <c r="M58" s="1">
        <f t="shared" si="6"/>
        <v>326.72799999999995</v>
      </c>
      <c r="N58" s="1">
        <f t="shared" si="6"/>
        <v>110.538</v>
      </c>
      <c r="O58" s="1">
        <f t="shared" si="6"/>
        <v>4.7560000000000002</v>
      </c>
    </row>
    <row r="59" spans="1:15" s="3" customFormat="1" x14ac:dyDescent="0.3">
      <c r="A59" s="1"/>
      <c r="B59" s="4" t="s">
        <v>35</v>
      </c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s="3" customFormat="1" ht="60.75" x14ac:dyDescent="0.3">
      <c r="A60" s="1" t="s">
        <v>75</v>
      </c>
      <c r="B60" s="1" t="s">
        <v>76</v>
      </c>
      <c r="C60" s="2">
        <v>60</v>
      </c>
      <c r="D60" s="1">
        <v>0.93</v>
      </c>
      <c r="E60" s="1">
        <v>3.05</v>
      </c>
      <c r="F60" s="1">
        <v>5.6449999999999996</v>
      </c>
      <c r="G60" s="1">
        <v>54</v>
      </c>
      <c r="H60" s="1">
        <v>0</v>
      </c>
      <c r="I60" s="1">
        <v>1.7999999999999999E-2</v>
      </c>
      <c r="J60" s="1">
        <v>1.391</v>
      </c>
      <c r="K60" s="1">
        <v>21.603000000000002</v>
      </c>
      <c r="L60" s="1">
        <v>25.536999999999999</v>
      </c>
      <c r="M60" s="1">
        <v>18.260000000000002</v>
      </c>
      <c r="N60" s="1">
        <v>9.92</v>
      </c>
      <c r="O60" s="1">
        <v>0.34399999999999997</v>
      </c>
    </row>
    <row r="61" spans="1:15" s="3" customFormat="1" ht="40.5" x14ac:dyDescent="0.3">
      <c r="A61" s="1" t="s">
        <v>77</v>
      </c>
      <c r="B61" s="1" t="s">
        <v>78</v>
      </c>
      <c r="C61" s="2" t="s">
        <v>310</v>
      </c>
      <c r="D61" s="1">
        <v>8.36</v>
      </c>
      <c r="E61" s="1">
        <v>6.33</v>
      </c>
      <c r="F61" s="1">
        <v>27.44</v>
      </c>
      <c r="G61" s="1">
        <v>200</v>
      </c>
      <c r="H61" s="1">
        <v>0.01</v>
      </c>
      <c r="I61" s="1">
        <v>0.13</v>
      </c>
      <c r="J61" s="1">
        <v>0.09</v>
      </c>
      <c r="K61" s="1">
        <v>12.77</v>
      </c>
      <c r="L61" s="1">
        <v>20.65</v>
      </c>
      <c r="M61" s="1">
        <v>60.4</v>
      </c>
      <c r="N61" s="1">
        <v>25.67</v>
      </c>
      <c r="O61" s="1">
        <v>1.35</v>
      </c>
    </row>
    <row r="62" spans="1:15" s="3" customFormat="1" x14ac:dyDescent="0.3">
      <c r="A62" s="1" t="s">
        <v>79</v>
      </c>
      <c r="B62" s="1" t="s">
        <v>80</v>
      </c>
      <c r="C62" s="2">
        <v>200</v>
      </c>
      <c r="D62" s="1">
        <v>12.33</v>
      </c>
      <c r="E62" s="1">
        <v>16.8</v>
      </c>
      <c r="F62" s="1">
        <v>34.35</v>
      </c>
      <c r="G62" s="1">
        <v>354</v>
      </c>
      <c r="H62" s="1">
        <v>0</v>
      </c>
      <c r="I62" s="1">
        <v>0.34</v>
      </c>
      <c r="J62" s="1">
        <v>0.24</v>
      </c>
      <c r="K62" s="1">
        <v>1.1000000000000001</v>
      </c>
      <c r="L62" s="1">
        <v>26.6</v>
      </c>
      <c r="M62" s="1">
        <v>336</v>
      </c>
      <c r="N62" s="1">
        <v>159</v>
      </c>
      <c r="O62" s="1">
        <v>0.65</v>
      </c>
    </row>
    <row r="63" spans="1:15" s="3" customFormat="1" x14ac:dyDescent="0.3">
      <c r="A63" s="1"/>
      <c r="B63" s="1" t="s">
        <v>29</v>
      </c>
      <c r="C63" s="2">
        <v>20</v>
      </c>
      <c r="D63" s="1">
        <v>1.52</v>
      </c>
      <c r="E63" s="1">
        <v>0.16</v>
      </c>
      <c r="F63" s="1">
        <v>9.84</v>
      </c>
      <c r="G63" s="1">
        <v>47.33</v>
      </c>
      <c r="H63" s="1">
        <v>0</v>
      </c>
      <c r="I63" s="1">
        <v>8.9999999999999993E-3</v>
      </c>
      <c r="J63" s="1">
        <v>0.22</v>
      </c>
      <c r="K63" s="1">
        <v>0</v>
      </c>
      <c r="L63" s="1">
        <v>4</v>
      </c>
      <c r="M63" s="1">
        <v>13</v>
      </c>
      <c r="N63" s="1">
        <v>2.8</v>
      </c>
      <c r="O63" s="1">
        <v>0.22</v>
      </c>
    </row>
    <row r="64" spans="1:15" s="3" customFormat="1" x14ac:dyDescent="0.3">
      <c r="A64" s="1"/>
      <c r="B64" s="1" t="s">
        <v>30</v>
      </c>
      <c r="C64" s="2">
        <v>20</v>
      </c>
      <c r="D64" s="1">
        <v>1</v>
      </c>
      <c r="E64" s="1">
        <v>0.2</v>
      </c>
      <c r="F64" s="1">
        <v>9</v>
      </c>
      <c r="G64" s="1">
        <v>44</v>
      </c>
      <c r="H64" s="1">
        <v>0</v>
      </c>
      <c r="I64" s="1">
        <v>1.4E-2</v>
      </c>
      <c r="J64" s="1">
        <v>0.108</v>
      </c>
      <c r="K64" s="1">
        <v>0</v>
      </c>
      <c r="L64" s="1">
        <v>2.76</v>
      </c>
      <c r="M64" s="1">
        <v>12.72</v>
      </c>
      <c r="N64" s="1">
        <v>3</v>
      </c>
      <c r="O64" s="1">
        <v>0.37</v>
      </c>
    </row>
    <row r="65" spans="1:15" s="3" customFormat="1" x14ac:dyDescent="0.3">
      <c r="A65" s="1" t="s">
        <v>81</v>
      </c>
      <c r="B65" s="1" t="s">
        <v>82</v>
      </c>
      <c r="C65" s="2">
        <v>200</v>
      </c>
      <c r="D65" s="1">
        <v>0</v>
      </c>
      <c r="E65" s="1">
        <v>0</v>
      </c>
      <c r="F65" s="1">
        <v>38</v>
      </c>
      <c r="G65" s="1">
        <v>76.8</v>
      </c>
      <c r="H65" s="1">
        <v>0.09</v>
      </c>
      <c r="I65" s="1">
        <v>1.4999999999999999E-2</v>
      </c>
      <c r="J65" s="1">
        <v>0.18</v>
      </c>
      <c r="K65" s="1">
        <v>9</v>
      </c>
      <c r="L65" s="1">
        <v>10</v>
      </c>
      <c r="M65" s="1">
        <v>80</v>
      </c>
      <c r="N65" s="1">
        <v>4</v>
      </c>
      <c r="O65" s="1">
        <v>1.8</v>
      </c>
    </row>
    <row r="66" spans="1:15" s="3" customFormat="1" x14ac:dyDescent="0.3">
      <c r="A66" s="1"/>
      <c r="B66" s="5" t="s">
        <v>48</v>
      </c>
      <c r="C66" s="2"/>
      <c r="D66" s="1">
        <f>D60+D61+D62+D63+D64+D65+2</f>
        <v>26.139999999999997</v>
      </c>
      <c r="E66" s="1">
        <f t="shared" ref="E66:O66" si="7">E60+E61+E62+E63+E64+E65</f>
        <v>26.54</v>
      </c>
      <c r="F66" s="1">
        <v>122.55</v>
      </c>
      <c r="G66" s="1">
        <f>G60+G61+G62+G63+G64+G65+G60</f>
        <v>830.13</v>
      </c>
      <c r="H66" s="1">
        <f t="shared" si="7"/>
        <v>9.9999999999999992E-2</v>
      </c>
      <c r="I66" s="1">
        <f t="shared" si="7"/>
        <v>0.52600000000000002</v>
      </c>
      <c r="J66" s="1">
        <f t="shared" si="7"/>
        <v>2.2290000000000001</v>
      </c>
      <c r="K66" s="1">
        <f t="shared" si="7"/>
        <v>44.473000000000006</v>
      </c>
      <c r="L66" s="1">
        <f t="shared" si="7"/>
        <v>89.547000000000011</v>
      </c>
      <c r="M66" s="1">
        <f t="shared" si="7"/>
        <v>520.38</v>
      </c>
      <c r="N66" s="1">
        <f t="shared" si="7"/>
        <v>204.39000000000001</v>
      </c>
      <c r="O66" s="1">
        <f t="shared" si="7"/>
        <v>4.734</v>
      </c>
    </row>
    <row r="67" spans="1:15" s="28" customFormat="1" x14ac:dyDescent="0.3">
      <c r="A67" s="27"/>
      <c r="B67" s="29" t="s">
        <v>49</v>
      </c>
      <c r="C67" s="5"/>
      <c r="D67" s="27">
        <f>D58+D66</f>
        <v>46.318999999999996</v>
      </c>
      <c r="E67" s="27">
        <f t="shared" ref="E67:O67" si="8">E58+E66</f>
        <v>47.269999999999996</v>
      </c>
      <c r="F67" s="27">
        <f t="shared" si="8"/>
        <v>204.04</v>
      </c>
      <c r="G67" s="27">
        <f t="shared" si="8"/>
        <v>1437.53</v>
      </c>
      <c r="H67" s="27">
        <f t="shared" si="8"/>
        <v>45.89</v>
      </c>
      <c r="I67" s="27">
        <f t="shared" si="8"/>
        <v>0.94900000000000007</v>
      </c>
      <c r="J67" s="27">
        <f t="shared" si="8"/>
        <v>5.3790000000000004</v>
      </c>
      <c r="K67" s="27">
        <f t="shared" si="8"/>
        <v>77.573000000000008</v>
      </c>
      <c r="L67" s="27">
        <f t="shared" si="8"/>
        <v>343.60300000000001</v>
      </c>
      <c r="M67" s="27">
        <f t="shared" si="8"/>
        <v>847.10799999999995</v>
      </c>
      <c r="N67" s="27">
        <f t="shared" si="8"/>
        <v>314.928</v>
      </c>
      <c r="O67" s="27">
        <f t="shared" si="8"/>
        <v>9.49</v>
      </c>
    </row>
    <row r="68" spans="1:15" s="3" customFormat="1" x14ac:dyDescent="0.3">
      <c r="A68" s="1"/>
      <c r="B68" s="1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s="3" customFormat="1" x14ac:dyDescent="0.3">
      <c r="A69" s="1"/>
      <c r="B69" s="27" t="s">
        <v>83</v>
      </c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s="3" customFormat="1" x14ac:dyDescent="0.3">
      <c r="A70" s="1"/>
      <c r="B70" s="4" t="s">
        <v>22</v>
      </c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s="3" customFormat="1" x14ac:dyDescent="0.3">
      <c r="A71" s="1" t="s">
        <v>23</v>
      </c>
      <c r="B71" s="1" t="s">
        <v>182</v>
      </c>
      <c r="C71" s="2">
        <v>200</v>
      </c>
      <c r="D71" s="1">
        <v>0.52</v>
      </c>
      <c r="E71" s="1">
        <v>0.34</v>
      </c>
      <c r="F71" s="1">
        <v>14.7</v>
      </c>
      <c r="G71" s="1">
        <v>104</v>
      </c>
      <c r="H71" s="1">
        <v>0</v>
      </c>
      <c r="I71" s="1">
        <v>3.5999999999999997E-2</v>
      </c>
      <c r="J71" s="1">
        <v>0.24</v>
      </c>
      <c r="K71" s="1">
        <v>12</v>
      </c>
      <c r="L71" s="1">
        <v>19.2</v>
      </c>
      <c r="M71" s="1">
        <v>13.2</v>
      </c>
      <c r="N71" s="1">
        <v>10.8</v>
      </c>
      <c r="O71" s="1">
        <v>2.64</v>
      </c>
    </row>
    <row r="72" spans="1:15" s="3" customFormat="1" ht="40.5" x14ac:dyDescent="0.3">
      <c r="A72" s="1" t="s">
        <v>84</v>
      </c>
      <c r="B72" s="1" t="s">
        <v>85</v>
      </c>
      <c r="C72" s="2" t="s">
        <v>26</v>
      </c>
      <c r="D72" s="1">
        <v>7.4</v>
      </c>
      <c r="E72" s="1">
        <v>10.45</v>
      </c>
      <c r="F72" s="1">
        <v>32.97</v>
      </c>
      <c r="G72" s="1">
        <v>202</v>
      </c>
      <c r="H72" s="1">
        <v>0.05</v>
      </c>
      <c r="I72" s="1">
        <v>0.13</v>
      </c>
      <c r="J72" s="1">
        <v>0.16</v>
      </c>
      <c r="K72" s="1">
        <v>1.3</v>
      </c>
      <c r="L72" s="1">
        <v>339</v>
      </c>
      <c r="M72" s="1">
        <v>166</v>
      </c>
      <c r="N72" s="1">
        <v>39.65</v>
      </c>
      <c r="O72" s="1">
        <v>0.81</v>
      </c>
    </row>
    <row r="73" spans="1:15" s="3" customFormat="1" x14ac:dyDescent="0.3">
      <c r="A73" s="1" t="s">
        <v>86</v>
      </c>
      <c r="B73" s="1" t="s">
        <v>87</v>
      </c>
      <c r="C73" s="2">
        <v>60</v>
      </c>
      <c r="D73" s="1">
        <v>7.9</v>
      </c>
      <c r="E73" s="1">
        <v>7.9</v>
      </c>
      <c r="F73" s="1">
        <v>20.97</v>
      </c>
      <c r="G73" s="1">
        <v>173</v>
      </c>
      <c r="H73" s="1">
        <v>0.01</v>
      </c>
      <c r="I73" s="1">
        <v>7.0000000000000007E-2</v>
      </c>
      <c r="J73" s="1">
        <v>0.08</v>
      </c>
      <c r="K73" s="1">
        <v>0.22</v>
      </c>
      <c r="L73" s="1">
        <v>141.71</v>
      </c>
      <c r="M73" s="1">
        <v>78.88</v>
      </c>
      <c r="N73" s="1">
        <v>11.68</v>
      </c>
      <c r="O73" s="1">
        <v>0.57999999999999996</v>
      </c>
    </row>
    <row r="74" spans="1:15" s="3" customFormat="1" x14ac:dyDescent="0.3">
      <c r="A74" s="1"/>
      <c r="B74" s="1" t="s">
        <v>29</v>
      </c>
      <c r="C74" s="2">
        <v>30</v>
      </c>
      <c r="D74" s="1">
        <v>2.2799999999999998</v>
      </c>
      <c r="E74" s="1">
        <v>0.24</v>
      </c>
      <c r="F74" s="1">
        <v>14.76</v>
      </c>
      <c r="G74" s="1">
        <v>71</v>
      </c>
      <c r="H74" s="1">
        <v>0</v>
      </c>
      <c r="I74" s="1">
        <v>1.4E-2</v>
      </c>
      <c r="J74" s="1">
        <v>0.33</v>
      </c>
      <c r="K74" s="1">
        <v>0</v>
      </c>
      <c r="L74" s="1">
        <v>6</v>
      </c>
      <c r="M74" s="1">
        <v>19.5</v>
      </c>
      <c r="N74" s="1">
        <v>4.2</v>
      </c>
      <c r="O74" s="1">
        <v>0.33</v>
      </c>
    </row>
    <row r="75" spans="1:15" s="3" customFormat="1" x14ac:dyDescent="0.3">
      <c r="A75" s="1"/>
      <c r="B75" s="1" t="s">
        <v>30</v>
      </c>
      <c r="C75" s="2">
        <v>20</v>
      </c>
      <c r="D75" s="1">
        <v>1</v>
      </c>
      <c r="E75" s="1">
        <v>0.2</v>
      </c>
      <c r="F75" s="1">
        <v>9</v>
      </c>
      <c r="G75" s="1">
        <v>44</v>
      </c>
      <c r="H75" s="1">
        <v>0</v>
      </c>
      <c r="I75" s="1">
        <v>1.4E-2</v>
      </c>
      <c r="J75" s="1">
        <v>0.108</v>
      </c>
      <c r="K75" s="1">
        <v>0</v>
      </c>
      <c r="L75" s="1">
        <v>2.76</v>
      </c>
      <c r="M75" s="1">
        <v>12.72</v>
      </c>
      <c r="N75" s="1">
        <v>3</v>
      </c>
      <c r="O75" s="1">
        <v>0.37</v>
      </c>
    </row>
    <row r="76" spans="1:15" s="3" customFormat="1" x14ac:dyDescent="0.3">
      <c r="A76" s="1" t="s">
        <v>31</v>
      </c>
      <c r="B76" s="1" t="s">
        <v>32</v>
      </c>
      <c r="C76" s="2" t="s">
        <v>33</v>
      </c>
      <c r="D76" s="1">
        <v>2.1000000000000001E-2</v>
      </c>
      <c r="E76" s="1">
        <v>5.0000000000000001E-3</v>
      </c>
      <c r="F76" s="1">
        <v>14.975</v>
      </c>
      <c r="G76" s="1">
        <v>60</v>
      </c>
      <c r="H76" s="1">
        <v>0</v>
      </c>
      <c r="I76" s="1">
        <v>0</v>
      </c>
      <c r="J76" s="1">
        <v>0</v>
      </c>
      <c r="K76" s="1">
        <v>0</v>
      </c>
      <c r="L76" s="1">
        <v>0.45</v>
      </c>
      <c r="M76" s="1">
        <v>0</v>
      </c>
      <c r="N76" s="1">
        <v>0</v>
      </c>
      <c r="O76" s="1">
        <v>4.4999999999999998E-2</v>
      </c>
    </row>
    <row r="77" spans="1:15" s="3" customFormat="1" x14ac:dyDescent="0.3">
      <c r="A77" s="1"/>
      <c r="B77" s="5" t="s">
        <v>34</v>
      </c>
      <c r="C77" s="2"/>
      <c r="D77" s="1">
        <v>19.081</v>
      </c>
      <c r="E77" s="1">
        <v>19.274999999999999</v>
      </c>
      <c r="F77" s="1">
        <v>86.734999999999999</v>
      </c>
      <c r="G77" s="1">
        <v>606</v>
      </c>
      <c r="H77" s="1">
        <f t="shared" ref="H77:O77" si="9">H71+H72+H73+H74+H75+H76</f>
        <v>6.0000000000000005E-2</v>
      </c>
      <c r="I77" s="1">
        <f t="shared" si="9"/>
        <v>0.26400000000000001</v>
      </c>
      <c r="J77" s="1">
        <f t="shared" si="9"/>
        <v>0.91800000000000004</v>
      </c>
      <c r="K77" s="1">
        <f t="shared" si="9"/>
        <v>13.520000000000001</v>
      </c>
      <c r="L77" s="1">
        <f t="shared" si="9"/>
        <v>509.11999999999995</v>
      </c>
      <c r="M77" s="1">
        <f t="shared" si="9"/>
        <v>290.3</v>
      </c>
      <c r="N77" s="1">
        <f t="shared" si="9"/>
        <v>69.33</v>
      </c>
      <c r="O77" s="1">
        <f t="shared" si="9"/>
        <v>4.7750000000000004</v>
      </c>
    </row>
    <row r="78" spans="1:15" s="3" customFormat="1" x14ac:dyDescent="0.3">
      <c r="A78" s="1"/>
      <c r="B78" s="4" t="s">
        <v>35</v>
      </c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s="3" customFormat="1" ht="60.75" x14ac:dyDescent="0.3">
      <c r="A79" s="1" t="s">
        <v>88</v>
      </c>
      <c r="B79" s="1" t="s">
        <v>315</v>
      </c>
      <c r="C79" s="2">
        <v>60</v>
      </c>
      <c r="D79" s="1">
        <v>0.75</v>
      </c>
      <c r="E79" s="1">
        <v>4.05</v>
      </c>
      <c r="F79" s="1">
        <v>10.16</v>
      </c>
      <c r="G79" s="1">
        <v>77.06</v>
      </c>
      <c r="H79" s="1">
        <v>0</v>
      </c>
      <c r="I79" s="1">
        <v>0.03</v>
      </c>
      <c r="J79" s="1">
        <v>0.04</v>
      </c>
      <c r="K79" s="1">
        <v>2.9</v>
      </c>
      <c r="L79" s="1">
        <v>29.6</v>
      </c>
      <c r="M79" s="1">
        <v>31.9</v>
      </c>
      <c r="N79" s="1">
        <v>22.04</v>
      </c>
      <c r="O79" s="1">
        <v>0.41</v>
      </c>
    </row>
    <row r="80" spans="1:15" s="3" customFormat="1" ht="40.5" x14ac:dyDescent="0.3">
      <c r="A80" s="1" t="s">
        <v>89</v>
      </c>
      <c r="B80" s="1" t="s">
        <v>90</v>
      </c>
      <c r="C80" s="2" t="s">
        <v>310</v>
      </c>
      <c r="D80" s="1">
        <v>7.02</v>
      </c>
      <c r="E80" s="1">
        <v>8.1999999999999993</v>
      </c>
      <c r="F80" s="1">
        <v>18.95</v>
      </c>
      <c r="G80" s="1">
        <v>191.3</v>
      </c>
      <c r="H80" s="1">
        <v>0.18</v>
      </c>
      <c r="I80" s="1">
        <v>0.12</v>
      </c>
      <c r="J80" s="1">
        <v>0.1</v>
      </c>
      <c r="K80" s="1">
        <v>10.68</v>
      </c>
      <c r="L80" s="1">
        <v>28.84</v>
      </c>
      <c r="M80" s="1">
        <v>105.4</v>
      </c>
      <c r="N80" s="1">
        <v>29.7</v>
      </c>
      <c r="O80" s="1">
        <v>1.38</v>
      </c>
    </row>
    <row r="81" spans="1:15" s="3" customFormat="1" ht="40.5" x14ac:dyDescent="0.3">
      <c r="A81" s="1" t="s">
        <v>91</v>
      </c>
      <c r="B81" s="1" t="s">
        <v>92</v>
      </c>
      <c r="C81" s="2">
        <v>200</v>
      </c>
      <c r="D81" s="1">
        <v>15.14</v>
      </c>
      <c r="E81" s="1">
        <v>14.9</v>
      </c>
      <c r="F81" s="1">
        <v>34.299999999999997</v>
      </c>
      <c r="G81" s="1">
        <v>344</v>
      </c>
      <c r="H81" s="1">
        <v>0.18</v>
      </c>
      <c r="I81" s="1">
        <v>0.12</v>
      </c>
      <c r="J81" s="1">
        <v>0.17</v>
      </c>
      <c r="K81" s="1">
        <v>20.79</v>
      </c>
      <c r="L81" s="1">
        <v>45.9</v>
      </c>
      <c r="M81" s="1">
        <v>188</v>
      </c>
      <c r="N81" s="1">
        <v>41.3</v>
      </c>
      <c r="O81" s="1">
        <v>2.7</v>
      </c>
    </row>
    <row r="82" spans="1:15" s="3" customFormat="1" x14ac:dyDescent="0.3">
      <c r="A82" s="1"/>
      <c r="B82" s="1" t="s">
        <v>29</v>
      </c>
      <c r="C82" s="2">
        <v>20</v>
      </c>
      <c r="D82" s="1">
        <v>1.52</v>
      </c>
      <c r="E82" s="1">
        <v>0.16</v>
      </c>
      <c r="F82" s="1">
        <v>9.84</v>
      </c>
      <c r="G82" s="1">
        <v>47.33</v>
      </c>
      <c r="H82" s="1">
        <v>0</v>
      </c>
      <c r="I82" s="1">
        <v>8.9999999999999993E-3</v>
      </c>
      <c r="J82" s="1">
        <v>0.22</v>
      </c>
      <c r="K82" s="1">
        <v>0</v>
      </c>
      <c r="L82" s="1">
        <v>4</v>
      </c>
      <c r="M82" s="1">
        <v>13</v>
      </c>
      <c r="N82" s="1">
        <v>2.8</v>
      </c>
      <c r="O82" s="1">
        <v>0.22</v>
      </c>
    </row>
    <row r="83" spans="1:15" s="3" customFormat="1" x14ac:dyDescent="0.3">
      <c r="A83" s="1"/>
      <c r="B83" s="1" t="s">
        <v>30</v>
      </c>
      <c r="C83" s="2">
        <v>20</v>
      </c>
      <c r="D83" s="1">
        <v>1</v>
      </c>
      <c r="E83" s="1">
        <v>0.2</v>
      </c>
      <c r="F83" s="1">
        <v>9</v>
      </c>
      <c r="G83" s="1">
        <v>44</v>
      </c>
      <c r="H83" s="1">
        <v>0</v>
      </c>
      <c r="I83" s="1">
        <v>1.4E-2</v>
      </c>
      <c r="J83" s="1">
        <v>0.108</v>
      </c>
      <c r="K83" s="1">
        <v>0</v>
      </c>
      <c r="L83" s="1">
        <v>2.76</v>
      </c>
      <c r="M83" s="1">
        <v>12.72</v>
      </c>
      <c r="N83" s="1">
        <v>3</v>
      </c>
      <c r="O83" s="1">
        <v>0.37</v>
      </c>
    </row>
    <row r="84" spans="1:15" s="3" customFormat="1" x14ac:dyDescent="0.3">
      <c r="A84" s="1" t="s">
        <v>46</v>
      </c>
      <c r="B84" s="1" t="s">
        <v>47</v>
      </c>
      <c r="C84" s="2">
        <v>200</v>
      </c>
      <c r="D84" s="1">
        <v>0.54</v>
      </c>
      <c r="E84" s="1">
        <v>0</v>
      </c>
      <c r="F84" s="1">
        <v>17.579999999999998</v>
      </c>
      <c r="G84" s="1">
        <v>70.53</v>
      </c>
      <c r="H84" s="1">
        <v>0.18</v>
      </c>
      <c r="I84" s="1">
        <v>5.0000000000000001E-3</v>
      </c>
      <c r="J84" s="1">
        <v>0.02</v>
      </c>
      <c r="K84" s="1">
        <v>0.03</v>
      </c>
      <c r="L84" s="1">
        <v>2.56</v>
      </c>
      <c r="M84" s="1">
        <v>3.56</v>
      </c>
      <c r="N84" s="1">
        <v>1.74</v>
      </c>
      <c r="O84" s="1">
        <v>0.1</v>
      </c>
    </row>
    <row r="85" spans="1:15" s="3" customFormat="1" x14ac:dyDescent="0.3">
      <c r="A85" s="1"/>
      <c r="B85" s="5" t="s">
        <v>48</v>
      </c>
      <c r="C85" s="2"/>
      <c r="D85" s="1">
        <f>D79+D80+D81+D82+D83+D84</f>
        <v>25.97</v>
      </c>
      <c r="E85" s="1">
        <f t="shared" ref="E85:O85" si="10">E79+E80+E81+E82+E83+E84</f>
        <v>27.509999999999998</v>
      </c>
      <c r="F85" s="1">
        <f>F79+F80+F81+F82+F83+F84+F84</f>
        <v>117.41</v>
      </c>
      <c r="G85" s="1">
        <f>G79+G80+G81+G82+G83+G84+G84</f>
        <v>844.75</v>
      </c>
      <c r="H85" s="1">
        <f t="shared" si="10"/>
        <v>0.54</v>
      </c>
      <c r="I85" s="1">
        <f t="shared" si="10"/>
        <v>0.29800000000000004</v>
      </c>
      <c r="J85" s="1">
        <f t="shared" si="10"/>
        <v>0.65800000000000003</v>
      </c>
      <c r="K85" s="1">
        <f t="shared" si="10"/>
        <v>34.4</v>
      </c>
      <c r="L85" s="1">
        <f t="shared" si="10"/>
        <v>113.66000000000001</v>
      </c>
      <c r="M85" s="1">
        <f t="shared" si="10"/>
        <v>354.58000000000004</v>
      </c>
      <c r="N85" s="1">
        <f t="shared" si="10"/>
        <v>100.57999999999998</v>
      </c>
      <c r="O85" s="1">
        <f t="shared" si="10"/>
        <v>5.18</v>
      </c>
    </row>
    <row r="86" spans="1:15" s="28" customFormat="1" x14ac:dyDescent="0.3">
      <c r="A86" s="27"/>
      <c r="B86" s="29" t="s">
        <v>49</v>
      </c>
      <c r="C86" s="5"/>
      <c r="D86" s="27">
        <f>D77+D85</f>
        <v>45.051000000000002</v>
      </c>
      <c r="E86" s="27">
        <f t="shared" ref="E86:O86" si="11">E77+E85</f>
        <v>46.784999999999997</v>
      </c>
      <c r="F86" s="27">
        <f t="shared" si="11"/>
        <v>204.14499999999998</v>
      </c>
      <c r="G86" s="27">
        <f t="shared" si="11"/>
        <v>1450.75</v>
      </c>
      <c r="H86" s="27">
        <f t="shared" si="11"/>
        <v>0.60000000000000009</v>
      </c>
      <c r="I86" s="27">
        <f t="shared" si="11"/>
        <v>0.56200000000000006</v>
      </c>
      <c r="J86" s="27">
        <f t="shared" si="11"/>
        <v>1.5760000000000001</v>
      </c>
      <c r="K86" s="27">
        <f t="shared" si="11"/>
        <v>47.92</v>
      </c>
      <c r="L86" s="27">
        <f t="shared" si="11"/>
        <v>622.78</v>
      </c>
      <c r="M86" s="27">
        <f t="shared" si="11"/>
        <v>644.88000000000011</v>
      </c>
      <c r="N86" s="27">
        <f t="shared" si="11"/>
        <v>169.90999999999997</v>
      </c>
      <c r="O86" s="27">
        <f t="shared" si="11"/>
        <v>9.9550000000000001</v>
      </c>
    </row>
    <row r="87" spans="1:15" s="3" customFormat="1" x14ac:dyDescent="0.3">
      <c r="A87" s="1"/>
      <c r="B87" s="1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s="3" customFormat="1" x14ac:dyDescent="0.3">
      <c r="A88" s="1"/>
      <c r="B88" s="27" t="s">
        <v>93</v>
      </c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s="3" customFormat="1" x14ac:dyDescent="0.3">
      <c r="A89" s="1"/>
      <c r="B89" s="4" t="s">
        <v>22</v>
      </c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s="3" customFormat="1" x14ac:dyDescent="0.3">
      <c r="A90" s="1" t="s">
        <v>94</v>
      </c>
      <c r="B90" s="1" t="s">
        <v>95</v>
      </c>
      <c r="C90" s="2">
        <v>60</v>
      </c>
      <c r="D90" s="1">
        <v>0.66</v>
      </c>
      <c r="E90" s="1">
        <v>0.12</v>
      </c>
      <c r="F90" s="1">
        <v>2.2799999999999998</v>
      </c>
      <c r="G90" s="1">
        <v>14</v>
      </c>
      <c r="H90" s="1">
        <v>0</v>
      </c>
      <c r="I90" s="1">
        <v>3.5999999999999997E-2</v>
      </c>
      <c r="J90" s="1">
        <v>0.42</v>
      </c>
      <c r="K90" s="1">
        <v>15</v>
      </c>
      <c r="L90" s="1">
        <v>8.4</v>
      </c>
      <c r="M90" s="1">
        <v>15.6</v>
      </c>
      <c r="N90" s="1">
        <v>12</v>
      </c>
      <c r="O90" s="1">
        <v>0.54</v>
      </c>
    </row>
    <row r="91" spans="1:15" s="3" customFormat="1" x14ac:dyDescent="0.3">
      <c r="A91" s="1" t="s">
        <v>23</v>
      </c>
      <c r="B91" s="1" t="s">
        <v>182</v>
      </c>
      <c r="C91" s="2">
        <v>100</v>
      </c>
      <c r="D91" s="1">
        <v>0.4</v>
      </c>
      <c r="E91" s="1">
        <v>0.4</v>
      </c>
      <c r="F91" s="1">
        <v>7.35</v>
      </c>
      <c r="G91" s="1">
        <v>46.6</v>
      </c>
      <c r="H91" s="1">
        <v>0</v>
      </c>
      <c r="I91" s="1">
        <v>0.03</v>
      </c>
      <c r="J91" s="1">
        <v>0.2</v>
      </c>
      <c r="K91" s="1">
        <v>10</v>
      </c>
      <c r="L91" s="1">
        <v>16</v>
      </c>
      <c r="M91" s="1">
        <v>11</v>
      </c>
      <c r="N91" s="1">
        <v>9</v>
      </c>
      <c r="O91" s="1">
        <v>2.2000000000000002</v>
      </c>
    </row>
    <row r="92" spans="1:15" s="3" customFormat="1" ht="40.5" x14ac:dyDescent="0.3">
      <c r="A92" s="1" t="s">
        <v>41</v>
      </c>
      <c r="B92" s="1" t="s">
        <v>42</v>
      </c>
      <c r="C92" s="2">
        <v>150</v>
      </c>
      <c r="D92" s="1">
        <v>5.47</v>
      </c>
      <c r="E92" s="1">
        <v>6.37</v>
      </c>
      <c r="F92" s="1">
        <v>34.340000000000003</v>
      </c>
      <c r="G92" s="1">
        <v>204</v>
      </c>
      <c r="H92" s="1">
        <v>0.03</v>
      </c>
      <c r="I92" s="1">
        <v>0.09</v>
      </c>
      <c r="J92" s="1">
        <v>0.02</v>
      </c>
      <c r="K92" s="1">
        <v>0</v>
      </c>
      <c r="L92" s="1">
        <v>11.81</v>
      </c>
      <c r="M92" s="1">
        <v>47.64</v>
      </c>
      <c r="N92" s="1">
        <v>8.36</v>
      </c>
      <c r="O92" s="1">
        <v>0.85</v>
      </c>
    </row>
    <row r="93" spans="1:15" s="3" customFormat="1" x14ac:dyDescent="0.3">
      <c r="A93" s="1" t="s">
        <v>96</v>
      </c>
      <c r="B93" s="1" t="s">
        <v>97</v>
      </c>
      <c r="C93" s="2">
        <v>100</v>
      </c>
      <c r="D93" s="1">
        <v>9.99</v>
      </c>
      <c r="E93" s="1">
        <v>13.4</v>
      </c>
      <c r="F93" s="1">
        <v>24.4</v>
      </c>
      <c r="G93" s="1">
        <v>204</v>
      </c>
      <c r="H93" s="1">
        <v>0</v>
      </c>
      <c r="I93" s="1">
        <v>0.06</v>
      </c>
      <c r="J93" s="1">
        <v>0.13</v>
      </c>
      <c r="K93" s="1">
        <v>1.37</v>
      </c>
      <c r="L93" s="1">
        <v>13.12</v>
      </c>
      <c r="M93" s="1">
        <v>153.75</v>
      </c>
      <c r="N93" s="1">
        <v>27.5</v>
      </c>
      <c r="O93" s="1">
        <v>1.87</v>
      </c>
    </row>
    <row r="94" spans="1:15" s="3" customFormat="1" x14ac:dyDescent="0.3">
      <c r="A94" s="1"/>
      <c r="B94" s="1" t="s">
        <v>29</v>
      </c>
      <c r="C94" s="2">
        <v>30</v>
      </c>
      <c r="D94" s="1">
        <v>2.2799999999999998</v>
      </c>
      <c r="E94" s="1">
        <v>0.24</v>
      </c>
      <c r="F94" s="1">
        <v>14.76</v>
      </c>
      <c r="G94" s="1">
        <v>71</v>
      </c>
      <c r="H94" s="1">
        <v>0</v>
      </c>
      <c r="I94" s="1">
        <v>1.4E-2</v>
      </c>
      <c r="J94" s="1">
        <v>0.33</v>
      </c>
      <c r="K94" s="1">
        <v>0</v>
      </c>
      <c r="L94" s="1">
        <v>6</v>
      </c>
      <c r="M94" s="1">
        <v>19.5</v>
      </c>
      <c r="N94" s="1">
        <v>4.2</v>
      </c>
      <c r="O94" s="1">
        <v>0.33</v>
      </c>
    </row>
    <row r="95" spans="1:15" s="3" customFormat="1" x14ac:dyDescent="0.3">
      <c r="A95" s="1"/>
      <c r="B95" s="1" t="s">
        <v>45</v>
      </c>
      <c r="C95" s="2">
        <v>20</v>
      </c>
      <c r="D95" s="1">
        <v>1</v>
      </c>
      <c r="E95" s="1">
        <v>0.2</v>
      </c>
      <c r="F95" s="1">
        <v>9</v>
      </c>
      <c r="G95" s="1">
        <v>44</v>
      </c>
      <c r="H95" s="1">
        <v>0</v>
      </c>
      <c r="I95" s="1">
        <v>1.4E-2</v>
      </c>
      <c r="J95" s="1">
        <v>0.108</v>
      </c>
      <c r="K95" s="1">
        <v>0</v>
      </c>
      <c r="L95" s="1">
        <v>2.76</v>
      </c>
      <c r="M95" s="1">
        <v>12.72</v>
      </c>
      <c r="N95" s="1">
        <v>3</v>
      </c>
      <c r="O95" s="1">
        <v>0.37</v>
      </c>
    </row>
    <row r="96" spans="1:15" s="3" customFormat="1" x14ac:dyDescent="0.3">
      <c r="A96" s="1" t="s">
        <v>98</v>
      </c>
      <c r="B96" s="1" t="s">
        <v>99</v>
      </c>
      <c r="C96" s="2" t="s">
        <v>100</v>
      </c>
      <c r="D96" s="1">
        <v>1.6</v>
      </c>
      <c r="E96" s="1">
        <v>1.65</v>
      </c>
      <c r="F96" s="1">
        <v>15.36</v>
      </c>
      <c r="G96" s="1">
        <v>70.69</v>
      </c>
      <c r="H96" s="1">
        <v>2.1000000000000001E-2</v>
      </c>
      <c r="I96" s="1">
        <v>0.75</v>
      </c>
      <c r="J96" s="1">
        <v>0.505</v>
      </c>
      <c r="K96" s="1">
        <v>0.85</v>
      </c>
      <c r="L96" s="1">
        <v>65.25</v>
      </c>
      <c r="M96" s="1">
        <v>53.24</v>
      </c>
      <c r="N96" s="1">
        <v>11.4</v>
      </c>
      <c r="O96" s="1">
        <v>0.85</v>
      </c>
    </row>
    <row r="97" spans="1:15" s="3" customFormat="1" x14ac:dyDescent="0.3">
      <c r="A97" s="1"/>
      <c r="B97" s="5" t="s">
        <v>34</v>
      </c>
      <c r="C97" s="2"/>
      <c r="D97" s="1">
        <v>19.399999999999999</v>
      </c>
      <c r="E97" s="1">
        <v>19.7</v>
      </c>
      <c r="F97" s="1">
        <v>83.28</v>
      </c>
      <c r="G97" s="1">
        <v>613.49</v>
      </c>
      <c r="H97" s="1">
        <f t="shared" ref="H97:O97" si="12">H90+H92+H91+H93+H94+H95+H96</f>
        <v>5.1000000000000004E-2</v>
      </c>
      <c r="I97" s="1">
        <f t="shared" si="12"/>
        <v>0.99399999999999999</v>
      </c>
      <c r="J97" s="1">
        <f t="shared" si="12"/>
        <v>1.7130000000000001</v>
      </c>
      <c r="K97" s="1">
        <f t="shared" si="12"/>
        <v>27.220000000000002</v>
      </c>
      <c r="L97" s="1">
        <f t="shared" si="12"/>
        <v>123.34</v>
      </c>
      <c r="M97" s="1">
        <f t="shared" si="12"/>
        <v>313.45000000000005</v>
      </c>
      <c r="N97" s="1">
        <f t="shared" si="12"/>
        <v>75.460000000000008</v>
      </c>
      <c r="O97" s="1">
        <f t="shared" si="12"/>
        <v>7.0100000000000007</v>
      </c>
    </row>
    <row r="98" spans="1:15" s="3" customFormat="1" x14ac:dyDescent="0.3">
      <c r="A98" s="1"/>
      <c r="B98" s="4" t="s">
        <v>35</v>
      </c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s="3" customFormat="1" ht="40.5" x14ac:dyDescent="0.3">
      <c r="A99" s="1" t="s">
        <v>101</v>
      </c>
      <c r="B99" s="1" t="s">
        <v>102</v>
      </c>
      <c r="C99" s="2">
        <v>60</v>
      </c>
      <c r="D99" s="1">
        <v>0.7</v>
      </c>
      <c r="E99" s="1">
        <v>3.06</v>
      </c>
      <c r="F99" s="1">
        <v>6.65</v>
      </c>
      <c r="G99" s="1">
        <v>63.6</v>
      </c>
      <c r="H99" s="1">
        <v>0</v>
      </c>
      <c r="I99" s="1">
        <v>1.7000000000000001E-2</v>
      </c>
      <c r="J99" s="1">
        <v>1.7000000000000001E-2</v>
      </c>
      <c r="K99" s="1">
        <v>14.85</v>
      </c>
      <c r="L99" s="1">
        <v>20.94</v>
      </c>
      <c r="M99" s="1">
        <v>17.61</v>
      </c>
      <c r="N99" s="1">
        <v>10.98</v>
      </c>
      <c r="O99" s="1">
        <v>0.57999999999999996</v>
      </c>
    </row>
    <row r="100" spans="1:15" s="3" customFormat="1" ht="40.5" x14ac:dyDescent="0.3">
      <c r="A100" s="1" t="s">
        <v>103</v>
      </c>
      <c r="B100" s="1" t="s">
        <v>104</v>
      </c>
      <c r="C100" s="2" t="s">
        <v>311</v>
      </c>
      <c r="D100" s="1">
        <v>6.49</v>
      </c>
      <c r="E100" s="1">
        <v>6.24</v>
      </c>
      <c r="F100" s="1">
        <v>15.87</v>
      </c>
      <c r="G100" s="1">
        <v>153.63999999999999</v>
      </c>
      <c r="H100" s="1">
        <v>0</v>
      </c>
      <c r="I100" s="1">
        <v>0.19</v>
      </c>
      <c r="J100" s="1">
        <v>0.09</v>
      </c>
      <c r="K100" s="1">
        <v>1.1499999999999999</v>
      </c>
      <c r="L100" s="1">
        <v>25.23</v>
      </c>
      <c r="M100" s="1">
        <v>95.62</v>
      </c>
      <c r="N100" s="1">
        <v>30.56</v>
      </c>
      <c r="O100" s="1">
        <v>1.84</v>
      </c>
    </row>
    <row r="101" spans="1:15" s="3" customFormat="1" ht="42" customHeight="1" x14ac:dyDescent="0.3">
      <c r="A101" s="1" t="s">
        <v>105</v>
      </c>
      <c r="B101" s="30" t="s">
        <v>106</v>
      </c>
      <c r="C101" s="2">
        <v>150</v>
      </c>
      <c r="D101" s="1">
        <v>5.01</v>
      </c>
      <c r="E101" s="1">
        <v>7.8</v>
      </c>
      <c r="F101" s="1">
        <v>23.43</v>
      </c>
      <c r="G101" s="1">
        <v>170.6</v>
      </c>
      <c r="H101" s="1">
        <v>0.45</v>
      </c>
      <c r="I101" s="1">
        <v>0.1</v>
      </c>
      <c r="J101" s="1">
        <v>0.12</v>
      </c>
      <c r="K101" s="1">
        <v>13.4</v>
      </c>
      <c r="L101" s="1">
        <v>250</v>
      </c>
      <c r="M101" s="1">
        <v>105</v>
      </c>
      <c r="N101" s="1">
        <v>62</v>
      </c>
      <c r="O101" s="1">
        <v>2.3199999999999998</v>
      </c>
    </row>
    <row r="102" spans="1:15" s="3" customFormat="1" x14ac:dyDescent="0.3">
      <c r="A102" s="1" t="s">
        <v>107</v>
      </c>
      <c r="B102" s="1" t="s">
        <v>108</v>
      </c>
      <c r="C102" s="2">
        <v>100</v>
      </c>
      <c r="D102" s="1">
        <v>10.5</v>
      </c>
      <c r="E102" s="1">
        <v>7.11</v>
      </c>
      <c r="F102" s="1">
        <v>9.7799999999999994</v>
      </c>
      <c r="G102" s="1">
        <v>202</v>
      </c>
      <c r="H102" s="1">
        <v>1.2E-2</v>
      </c>
      <c r="I102" s="1">
        <v>0.01</v>
      </c>
      <c r="J102" s="1">
        <v>0.13</v>
      </c>
      <c r="K102" s="1">
        <v>1.62</v>
      </c>
      <c r="L102" s="1">
        <v>19.87</v>
      </c>
      <c r="M102" s="1">
        <v>151</v>
      </c>
      <c r="N102" s="1">
        <v>18.850000000000001</v>
      </c>
      <c r="O102" s="1">
        <v>2.62</v>
      </c>
    </row>
    <row r="103" spans="1:15" s="3" customFormat="1" x14ac:dyDescent="0.3">
      <c r="A103" s="1"/>
      <c r="B103" s="1" t="s">
        <v>29</v>
      </c>
      <c r="C103" s="2">
        <v>20</v>
      </c>
      <c r="D103" s="1">
        <v>1.52</v>
      </c>
      <c r="E103" s="1">
        <v>0.16</v>
      </c>
      <c r="F103" s="1">
        <v>9.84</v>
      </c>
      <c r="G103" s="1">
        <v>47.33</v>
      </c>
      <c r="H103" s="1">
        <v>0</v>
      </c>
      <c r="I103" s="1">
        <v>8.9999999999999993E-3</v>
      </c>
      <c r="J103" s="1">
        <v>0.22</v>
      </c>
      <c r="K103" s="1">
        <v>0</v>
      </c>
      <c r="L103" s="1">
        <v>4</v>
      </c>
      <c r="M103" s="1">
        <v>13</v>
      </c>
      <c r="N103" s="1">
        <v>2.8</v>
      </c>
      <c r="O103" s="1">
        <v>0.22</v>
      </c>
    </row>
    <row r="104" spans="1:15" s="3" customFormat="1" x14ac:dyDescent="0.3">
      <c r="A104" s="1"/>
      <c r="B104" s="1" t="s">
        <v>45</v>
      </c>
      <c r="C104" s="2">
        <v>20</v>
      </c>
      <c r="D104" s="1">
        <v>1</v>
      </c>
      <c r="E104" s="1">
        <v>0.2</v>
      </c>
      <c r="F104" s="1">
        <v>9</v>
      </c>
      <c r="G104" s="1">
        <v>44</v>
      </c>
      <c r="H104" s="1">
        <v>0</v>
      </c>
      <c r="I104" s="1">
        <v>1.4E-2</v>
      </c>
      <c r="J104" s="1">
        <v>0.108</v>
      </c>
      <c r="K104" s="1">
        <v>0</v>
      </c>
      <c r="L104" s="1">
        <v>2.76</v>
      </c>
      <c r="M104" s="1">
        <v>12.72</v>
      </c>
      <c r="N104" s="1">
        <v>3</v>
      </c>
      <c r="O104" s="1">
        <v>0.37</v>
      </c>
    </row>
    <row r="105" spans="1:15" s="3" customFormat="1" x14ac:dyDescent="0.3">
      <c r="A105" s="1" t="s">
        <v>109</v>
      </c>
      <c r="B105" s="1" t="s">
        <v>110</v>
      </c>
      <c r="C105" s="2">
        <v>200</v>
      </c>
      <c r="D105" s="1">
        <v>0</v>
      </c>
      <c r="E105" s="1">
        <v>0</v>
      </c>
      <c r="F105" s="1">
        <v>35.94</v>
      </c>
      <c r="G105" s="1">
        <v>118</v>
      </c>
      <c r="H105" s="1">
        <v>0</v>
      </c>
      <c r="I105" s="1">
        <v>0</v>
      </c>
      <c r="J105" s="1">
        <v>0</v>
      </c>
      <c r="K105" s="1">
        <v>0</v>
      </c>
      <c r="L105" s="1">
        <v>0.3</v>
      </c>
      <c r="M105" s="1">
        <v>0</v>
      </c>
      <c r="N105" s="1">
        <v>0</v>
      </c>
      <c r="O105" s="1">
        <v>0.45</v>
      </c>
    </row>
    <row r="106" spans="1:15" s="3" customFormat="1" x14ac:dyDescent="0.3">
      <c r="A106" s="1"/>
      <c r="B106" s="5" t="s">
        <v>48</v>
      </c>
      <c r="C106" s="2"/>
      <c r="D106" s="1">
        <f>D99+D100+D101+D102+D103+D104+D105+D99</f>
        <v>25.919999999999998</v>
      </c>
      <c r="E106" s="1">
        <f>E99+E100+E101+E102+E103+E104+E105+E99</f>
        <v>27.63</v>
      </c>
      <c r="F106" s="1">
        <f>F99+F100+F101+F102+F103+F104+F105+F99</f>
        <v>117.16000000000001</v>
      </c>
      <c r="G106" s="1">
        <f>G99+G100+G101+G102+G103+G104+G105+G99</f>
        <v>862.77</v>
      </c>
      <c r="H106" s="1">
        <f t="shared" ref="H106:O106" si="13">H99+H100+H101+H102+H103+H104+H105</f>
        <v>0.46200000000000002</v>
      </c>
      <c r="I106" s="1">
        <f t="shared" si="13"/>
        <v>0.34000000000000008</v>
      </c>
      <c r="J106" s="1">
        <f t="shared" si="13"/>
        <v>0.68499999999999994</v>
      </c>
      <c r="K106" s="1">
        <f t="shared" si="13"/>
        <v>31.02</v>
      </c>
      <c r="L106" s="1">
        <f t="shared" si="13"/>
        <v>323.10000000000002</v>
      </c>
      <c r="M106" s="1">
        <f t="shared" si="13"/>
        <v>394.95000000000005</v>
      </c>
      <c r="N106" s="1">
        <f t="shared" si="13"/>
        <v>128.19</v>
      </c>
      <c r="O106" s="1">
        <f t="shared" si="13"/>
        <v>8.4</v>
      </c>
    </row>
    <row r="107" spans="1:15" s="28" customFormat="1" x14ac:dyDescent="0.3">
      <c r="A107" s="27"/>
      <c r="B107" s="29" t="s">
        <v>49</v>
      </c>
      <c r="C107" s="5"/>
      <c r="D107" s="27">
        <f>D106+D97</f>
        <v>45.319999999999993</v>
      </c>
      <c r="E107" s="27">
        <f t="shared" ref="E107:O107" si="14">E106+E97</f>
        <v>47.33</v>
      </c>
      <c r="F107" s="27">
        <f t="shared" si="14"/>
        <v>200.44</v>
      </c>
      <c r="G107" s="27">
        <f t="shared" si="14"/>
        <v>1476.26</v>
      </c>
      <c r="H107" s="27">
        <f t="shared" si="14"/>
        <v>0.51300000000000001</v>
      </c>
      <c r="I107" s="27">
        <f t="shared" si="14"/>
        <v>1.3340000000000001</v>
      </c>
      <c r="J107" s="27">
        <f t="shared" si="14"/>
        <v>2.3980000000000001</v>
      </c>
      <c r="K107" s="27">
        <f t="shared" si="14"/>
        <v>58.24</v>
      </c>
      <c r="L107" s="27">
        <f t="shared" si="14"/>
        <v>446.44000000000005</v>
      </c>
      <c r="M107" s="27">
        <f t="shared" si="14"/>
        <v>708.40000000000009</v>
      </c>
      <c r="N107" s="27">
        <f t="shared" si="14"/>
        <v>203.65</v>
      </c>
      <c r="O107" s="27">
        <f t="shared" si="14"/>
        <v>15.41</v>
      </c>
    </row>
    <row r="108" spans="1:15" s="3" customFormat="1" x14ac:dyDescent="0.3">
      <c r="A108" s="1"/>
      <c r="B108" s="1"/>
      <c r="C108" s="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s="3" customFormat="1" x14ac:dyDescent="0.3">
      <c r="A109" s="1"/>
      <c r="B109" s="27" t="s">
        <v>111</v>
      </c>
      <c r="C109" s="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s="3" customFormat="1" x14ac:dyDescent="0.3">
      <c r="A110" s="1"/>
      <c r="B110" s="4" t="s">
        <v>22</v>
      </c>
      <c r="C110" s="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s="3" customFormat="1" x14ac:dyDescent="0.3">
      <c r="A111" s="1" t="s">
        <v>112</v>
      </c>
      <c r="B111" s="1" t="s">
        <v>113</v>
      </c>
      <c r="C111" s="2">
        <v>15</v>
      </c>
      <c r="D111" s="1">
        <v>3.9</v>
      </c>
      <c r="E111" s="1">
        <v>3.97</v>
      </c>
      <c r="F111" s="1">
        <v>0.52</v>
      </c>
      <c r="G111" s="1">
        <v>54.75</v>
      </c>
      <c r="H111" s="1">
        <v>0.6</v>
      </c>
      <c r="I111" s="1">
        <v>0</v>
      </c>
      <c r="J111" s="1">
        <v>0</v>
      </c>
      <c r="K111" s="1">
        <v>0.04</v>
      </c>
      <c r="L111" s="1">
        <v>305</v>
      </c>
      <c r="M111" s="1">
        <v>81</v>
      </c>
      <c r="N111" s="1">
        <v>0.75</v>
      </c>
      <c r="O111" s="1">
        <v>0.14000000000000001</v>
      </c>
    </row>
    <row r="112" spans="1:15" s="3" customFormat="1" x14ac:dyDescent="0.3">
      <c r="A112" s="1" t="s">
        <v>60</v>
      </c>
      <c r="B112" s="1" t="s">
        <v>61</v>
      </c>
      <c r="C112" s="2">
        <v>150</v>
      </c>
      <c r="D112" s="1">
        <v>3.8340000000000001</v>
      </c>
      <c r="E112" s="1">
        <v>5.42</v>
      </c>
      <c r="F112" s="1">
        <v>31.6</v>
      </c>
      <c r="G112" s="1">
        <v>210</v>
      </c>
      <c r="H112" s="1">
        <v>0.03</v>
      </c>
      <c r="I112" s="1">
        <v>0.04</v>
      </c>
      <c r="J112" s="1">
        <v>0.02</v>
      </c>
      <c r="K112" s="1">
        <v>0</v>
      </c>
      <c r="L112" s="1">
        <v>7.44</v>
      </c>
      <c r="M112" s="1">
        <v>80.400000000000006</v>
      </c>
      <c r="N112" s="1">
        <v>26</v>
      </c>
      <c r="O112" s="1">
        <v>0.53</v>
      </c>
    </row>
    <row r="113" spans="1:15" s="3" customFormat="1" x14ac:dyDescent="0.3">
      <c r="A113" s="1" t="s">
        <v>114</v>
      </c>
      <c r="B113" s="1" t="s">
        <v>115</v>
      </c>
      <c r="C113" s="2" t="s">
        <v>312</v>
      </c>
      <c r="D113" s="1">
        <v>9.4</v>
      </c>
      <c r="E113" s="1">
        <v>7.04</v>
      </c>
      <c r="F113" s="1">
        <v>12.76</v>
      </c>
      <c r="G113" s="1">
        <v>174</v>
      </c>
      <c r="H113" s="1">
        <v>0.04</v>
      </c>
      <c r="I113" s="1">
        <v>0.11</v>
      </c>
      <c r="J113" s="1">
        <v>0.12</v>
      </c>
      <c r="K113" s="1">
        <v>2.5499999999999998</v>
      </c>
      <c r="L113" s="1">
        <v>52.95</v>
      </c>
      <c r="M113" s="1">
        <v>239.39</v>
      </c>
      <c r="N113" s="1">
        <v>56.27</v>
      </c>
      <c r="O113" s="1">
        <v>0.89</v>
      </c>
    </row>
    <row r="114" spans="1:15" s="3" customFormat="1" x14ac:dyDescent="0.3">
      <c r="A114" s="1"/>
      <c r="B114" s="1" t="s">
        <v>29</v>
      </c>
      <c r="C114" s="2">
        <v>30</v>
      </c>
      <c r="D114" s="1">
        <v>2.2799999999999998</v>
      </c>
      <c r="E114" s="1">
        <v>0.24</v>
      </c>
      <c r="F114" s="1">
        <v>14.76</v>
      </c>
      <c r="G114" s="1">
        <v>71</v>
      </c>
      <c r="H114" s="1">
        <v>0</v>
      </c>
      <c r="I114" s="1">
        <v>1.4E-2</v>
      </c>
      <c r="J114" s="1">
        <v>0.33</v>
      </c>
      <c r="K114" s="1">
        <v>0</v>
      </c>
      <c r="L114" s="1">
        <v>6</v>
      </c>
      <c r="M114" s="1">
        <v>19.5</v>
      </c>
      <c r="N114" s="1">
        <v>4.2</v>
      </c>
      <c r="O114" s="1">
        <v>0.33</v>
      </c>
    </row>
    <row r="115" spans="1:15" s="3" customFormat="1" x14ac:dyDescent="0.3">
      <c r="A115" s="1"/>
      <c r="B115" s="1" t="s">
        <v>45</v>
      </c>
      <c r="C115" s="2">
        <v>20</v>
      </c>
      <c r="D115" s="1">
        <v>1</v>
      </c>
      <c r="E115" s="1">
        <v>0.2</v>
      </c>
      <c r="F115" s="1">
        <v>9</v>
      </c>
      <c r="G115" s="1">
        <v>44</v>
      </c>
      <c r="H115" s="1">
        <v>0</v>
      </c>
      <c r="I115" s="1">
        <v>1.4E-2</v>
      </c>
      <c r="J115" s="1">
        <v>0.108</v>
      </c>
      <c r="K115" s="1">
        <v>0</v>
      </c>
      <c r="L115" s="1">
        <v>2.76</v>
      </c>
      <c r="M115" s="1">
        <v>12.72</v>
      </c>
      <c r="N115" s="1">
        <v>3</v>
      </c>
      <c r="O115" s="1">
        <v>0.37</v>
      </c>
    </row>
    <row r="116" spans="1:15" s="3" customFormat="1" ht="40.5" x14ac:dyDescent="0.3">
      <c r="A116" s="1" t="s">
        <v>116</v>
      </c>
      <c r="B116" s="1" t="s">
        <v>117</v>
      </c>
      <c r="C116" s="2" t="s">
        <v>40</v>
      </c>
      <c r="D116" s="1">
        <v>0.2</v>
      </c>
      <c r="E116" s="1">
        <v>0.5</v>
      </c>
      <c r="F116" s="1">
        <v>15.7</v>
      </c>
      <c r="G116" s="1">
        <v>65.3</v>
      </c>
      <c r="H116" s="1">
        <v>0</v>
      </c>
      <c r="I116" s="1">
        <v>0</v>
      </c>
      <c r="J116" s="1">
        <v>0</v>
      </c>
      <c r="K116" s="1">
        <v>0</v>
      </c>
      <c r="L116" s="1">
        <v>0.45</v>
      </c>
      <c r="M116" s="1">
        <v>0</v>
      </c>
      <c r="N116" s="1">
        <v>0</v>
      </c>
      <c r="O116" s="1">
        <v>4.4999999999999998E-2</v>
      </c>
    </row>
    <row r="117" spans="1:15" s="3" customFormat="1" x14ac:dyDescent="0.3">
      <c r="A117" s="1"/>
      <c r="B117" s="5" t="s">
        <v>34</v>
      </c>
      <c r="C117" s="2"/>
      <c r="D117" s="1">
        <v>20.584</v>
      </c>
      <c r="E117" s="1">
        <v>18.63</v>
      </c>
      <c r="F117" s="1">
        <v>85.26</v>
      </c>
      <c r="G117" s="1">
        <f>G111+G112+G113+G114+G115+G116-5</f>
        <v>614.04999999999995</v>
      </c>
      <c r="H117" s="1">
        <f t="shared" ref="H117:O117" si="15">H111+H112+H113+H114+H115+H116</f>
        <v>0.67</v>
      </c>
      <c r="I117" s="1">
        <f t="shared" si="15"/>
        <v>0.17800000000000002</v>
      </c>
      <c r="J117" s="1">
        <f t="shared" si="15"/>
        <v>0.57799999999999996</v>
      </c>
      <c r="K117" s="1">
        <f t="shared" si="15"/>
        <v>2.59</v>
      </c>
      <c r="L117" s="1">
        <f t="shared" si="15"/>
        <v>374.59999999999997</v>
      </c>
      <c r="M117" s="1">
        <f t="shared" si="15"/>
        <v>433.01</v>
      </c>
      <c r="N117" s="1">
        <f t="shared" si="15"/>
        <v>90.220000000000013</v>
      </c>
      <c r="O117" s="1">
        <f t="shared" si="15"/>
        <v>2.3050000000000002</v>
      </c>
    </row>
    <row r="118" spans="1:15" s="3" customFormat="1" x14ac:dyDescent="0.3">
      <c r="A118" s="1"/>
      <c r="B118" s="4" t="s">
        <v>35</v>
      </c>
      <c r="C118" s="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s="3" customFormat="1" x14ac:dyDescent="0.3">
      <c r="A119" s="1" t="s">
        <v>118</v>
      </c>
      <c r="B119" s="1" t="s">
        <v>119</v>
      </c>
      <c r="C119" s="2">
        <v>60</v>
      </c>
      <c r="D119" s="1">
        <v>0.87</v>
      </c>
      <c r="E119" s="1">
        <v>4.05</v>
      </c>
      <c r="F119" s="1">
        <v>9.2100000000000009</v>
      </c>
      <c r="G119" s="1">
        <v>53.82</v>
      </c>
      <c r="H119" s="1">
        <v>0</v>
      </c>
      <c r="I119" s="1">
        <v>0.01</v>
      </c>
      <c r="J119" s="1">
        <v>1.4999999999999999E-2</v>
      </c>
      <c r="K119" s="1">
        <v>5.09</v>
      </c>
      <c r="L119" s="1">
        <v>14.63</v>
      </c>
      <c r="M119" s="1">
        <v>16.05</v>
      </c>
      <c r="N119" s="1">
        <v>9.9499999999999993</v>
      </c>
      <c r="O119" s="1">
        <v>0</v>
      </c>
    </row>
    <row r="120" spans="1:15" s="3" customFormat="1" ht="40.5" x14ac:dyDescent="0.3">
      <c r="A120" s="1" t="s">
        <v>120</v>
      </c>
      <c r="B120" s="1" t="s">
        <v>121</v>
      </c>
      <c r="C120" s="2" t="s">
        <v>310</v>
      </c>
      <c r="D120" s="1">
        <v>6.59</v>
      </c>
      <c r="E120" s="1">
        <v>7.62</v>
      </c>
      <c r="F120" s="1">
        <v>24.45</v>
      </c>
      <c r="G120" s="1">
        <v>232</v>
      </c>
      <c r="H120" s="1">
        <v>0.02</v>
      </c>
      <c r="I120" s="1">
        <v>0.16</v>
      </c>
      <c r="J120" s="1">
        <v>0.12</v>
      </c>
      <c r="K120" s="1">
        <v>15.1</v>
      </c>
      <c r="L120" s="1">
        <v>25.66</v>
      </c>
      <c r="M120" s="1">
        <v>87.7</v>
      </c>
      <c r="N120" s="1">
        <v>28.38</v>
      </c>
      <c r="O120" s="1">
        <v>1.44</v>
      </c>
    </row>
    <row r="121" spans="1:15" s="3" customFormat="1" x14ac:dyDescent="0.3">
      <c r="A121" s="1" t="s">
        <v>69</v>
      </c>
      <c r="B121" s="1" t="s">
        <v>70</v>
      </c>
      <c r="C121" s="2">
        <v>150</v>
      </c>
      <c r="D121" s="1">
        <v>3.09</v>
      </c>
      <c r="E121" s="1">
        <v>4.657</v>
      </c>
      <c r="F121" s="1">
        <v>22.027000000000001</v>
      </c>
      <c r="G121" s="1">
        <v>146</v>
      </c>
      <c r="H121" s="1">
        <v>25.5</v>
      </c>
      <c r="I121" s="1">
        <v>0.16300000000000001</v>
      </c>
      <c r="J121" s="1">
        <v>0.18099999999999999</v>
      </c>
      <c r="K121" s="1">
        <v>25.93</v>
      </c>
      <c r="L121" s="1">
        <v>46.606000000000002</v>
      </c>
      <c r="M121" s="1">
        <v>97.335999999999999</v>
      </c>
      <c r="N121" s="1">
        <v>32.978000000000002</v>
      </c>
      <c r="O121" s="1">
        <v>1.2310000000000001</v>
      </c>
    </row>
    <row r="122" spans="1:15" s="3" customFormat="1" ht="21.75" customHeight="1" x14ac:dyDescent="0.3">
      <c r="A122" s="1" t="s">
        <v>122</v>
      </c>
      <c r="B122" s="1" t="s">
        <v>123</v>
      </c>
      <c r="C122" s="2" t="s">
        <v>124</v>
      </c>
      <c r="D122" s="1">
        <v>9.75</v>
      </c>
      <c r="E122" s="1">
        <v>11.5</v>
      </c>
      <c r="F122" s="1">
        <v>7.9850000000000003</v>
      </c>
      <c r="G122" s="1">
        <v>156</v>
      </c>
      <c r="H122" s="1">
        <v>0</v>
      </c>
      <c r="I122" s="1">
        <v>6.0999999999999999E-2</v>
      </c>
      <c r="J122" s="1">
        <v>2.5979999999999999</v>
      </c>
      <c r="K122" s="1">
        <v>2.44</v>
      </c>
      <c r="L122" s="1">
        <v>14.89</v>
      </c>
      <c r="M122" s="1">
        <v>159.066</v>
      </c>
      <c r="N122" s="1">
        <v>20.92</v>
      </c>
      <c r="O122" s="1">
        <v>2.34</v>
      </c>
    </row>
    <row r="123" spans="1:15" s="3" customFormat="1" x14ac:dyDescent="0.3">
      <c r="A123" s="1"/>
      <c r="B123" s="1" t="s">
        <v>29</v>
      </c>
      <c r="C123" s="2">
        <v>20</v>
      </c>
      <c r="D123" s="1">
        <v>1.52</v>
      </c>
      <c r="E123" s="1">
        <v>0.16</v>
      </c>
      <c r="F123" s="1">
        <v>9.84</v>
      </c>
      <c r="G123" s="1">
        <v>47.33</v>
      </c>
      <c r="H123" s="1">
        <v>0</v>
      </c>
      <c r="I123" s="1">
        <v>8.9999999999999993E-3</v>
      </c>
      <c r="J123" s="1">
        <v>0.22</v>
      </c>
      <c r="K123" s="1">
        <v>0</v>
      </c>
      <c r="L123" s="1">
        <v>4</v>
      </c>
      <c r="M123" s="1">
        <v>13</v>
      </c>
      <c r="N123" s="1">
        <v>2.8</v>
      </c>
      <c r="O123" s="1">
        <v>0.22</v>
      </c>
    </row>
    <row r="124" spans="1:15" s="3" customFormat="1" x14ac:dyDescent="0.3">
      <c r="A124" s="1"/>
      <c r="B124" s="1" t="s">
        <v>30</v>
      </c>
      <c r="C124" s="2">
        <v>20</v>
      </c>
      <c r="D124" s="1">
        <v>1</v>
      </c>
      <c r="E124" s="1">
        <v>0.2</v>
      </c>
      <c r="F124" s="1">
        <v>9</v>
      </c>
      <c r="G124" s="1">
        <v>44</v>
      </c>
      <c r="H124" s="1">
        <v>0</v>
      </c>
      <c r="I124" s="1">
        <v>1.4E-2</v>
      </c>
      <c r="J124" s="1">
        <v>0.108</v>
      </c>
      <c r="K124" s="1">
        <v>0</v>
      </c>
      <c r="L124" s="1">
        <v>2.76</v>
      </c>
      <c r="M124" s="1">
        <v>12.72</v>
      </c>
      <c r="N124" s="1">
        <v>3</v>
      </c>
      <c r="O124" s="1">
        <v>0.37</v>
      </c>
    </row>
    <row r="125" spans="1:15" s="3" customFormat="1" x14ac:dyDescent="0.3">
      <c r="A125" s="1" t="s">
        <v>65</v>
      </c>
      <c r="B125" s="1" t="s">
        <v>125</v>
      </c>
      <c r="C125" s="2">
        <v>200</v>
      </c>
      <c r="D125" s="1">
        <v>0.17</v>
      </c>
      <c r="E125" s="1">
        <v>0.17</v>
      </c>
      <c r="F125" s="1">
        <v>19.18</v>
      </c>
      <c r="G125" s="1">
        <v>76.8</v>
      </c>
      <c r="H125" s="1">
        <v>0</v>
      </c>
      <c r="I125" s="1">
        <v>0.01</v>
      </c>
      <c r="J125" s="1">
        <v>0.01</v>
      </c>
      <c r="K125" s="1">
        <v>5.59</v>
      </c>
      <c r="L125" s="1">
        <v>7.1</v>
      </c>
      <c r="M125" s="1">
        <v>4.7300000000000004</v>
      </c>
      <c r="N125" s="1">
        <v>8.17</v>
      </c>
      <c r="O125" s="1">
        <v>0</v>
      </c>
    </row>
    <row r="126" spans="1:15" s="3" customFormat="1" x14ac:dyDescent="0.3">
      <c r="A126" s="1"/>
      <c r="B126" s="5" t="s">
        <v>48</v>
      </c>
      <c r="C126" s="2"/>
      <c r="D126" s="1">
        <f>D119+D120+D121+D122+D123+D124+D125+5</f>
        <v>27.990000000000002</v>
      </c>
      <c r="E126" s="1">
        <f t="shared" ref="E126" si="16">E119+E120+E121+E122+E123+E124+E125</f>
        <v>28.356999999999999</v>
      </c>
      <c r="F126" s="1">
        <f>F119+F120+F121+F122+F123+F124+F125+F125</f>
        <v>120.87200000000001</v>
      </c>
      <c r="G126" s="1">
        <f>G119+G120+G121+G122+G123+G124+G125+G125</f>
        <v>832.74999999999989</v>
      </c>
      <c r="H126" s="1">
        <f t="shared" ref="H126:O126" si="17">H119+H120+H121+H122+H123+H124+H125</f>
        <v>25.52</v>
      </c>
      <c r="I126" s="1">
        <f t="shared" si="17"/>
        <v>0.42700000000000005</v>
      </c>
      <c r="J126" s="1">
        <f t="shared" si="17"/>
        <v>3.2519999999999998</v>
      </c>
      <c r="K126" s="1">
        <f t="shared" si="17"/>
        <v>54.149999999999991</v>
      </c>
      <c r="L126" s="1">
        <f t="shared" si="17"/>
        <v>115.646</v>
      </c>
      <c r="M126" s="1">
        <f t="shared" si="17"/>
        <v>390.60200000000009</v>
      </c>
      <c r="N126" s="1">
        <f t="shared" si="17"/>
        <v>106.19799999999999</v>
      </c>
      <c r="O126" s="1">
        <f t="shared" si="17"/>
        <v>5.601</v>
      </c>
    </row>
    <row r="127" spans="1:15" s="28" customFormat="1" x14ac:dyDescent="0.3">
      <c r="A127" s="27"/>
      <c r="B127" s="29" t="s">
        <v>49</v>
      </c>
      <c r="C127" s="5"/>
      <c r="D127" s="27">
        <f>D126+D117</f>
        <v>48.573999999999998</v>
      </c>
      <c r="E127" s="27">
        <f t="shared" ref="E127:O127" si="18">E126+E117</f>
        <v>46.986999999999995</v>
      </c>
      <c r="F127" s="27">
        <f t="shared" si="18"/>
        <v>206.13200000000001</v>
      </c>
      <c r="G127" s="27">
        <f t="shared" si="18"/>
        <v>1446.7999999999997</v>
      </c>
      <c r="H127" s="27">
        <f t="shared" si="18"/>
        <v>26.19</v>
      </c>
      <c r="I127" s="27">
        <f t="shared" si="18"/>
        <v>0.60500000000000009</v>
      </c>
      <c r="J127" s="27">
        <f t="shared" si="18"/>
        <v>3.8299999999999996</v>
      </c>
      <c r="K127" s="27">
        <f t="shared" si="18"/>
        <v>56.739999999999995</v>
      </c>
      <c r="L127" s="27">
        <f t="shared" si="18"/>
        <v>490.24599999999998</v>
      </c>
      <c r="M127" s="27">
        <f t="shared" si="18"/>
        <v>823.61200000000008</v>
      </c>
      <c r="N127" s="27">
        <f t="shared" si="18"/>
        <v>196.41800000000001</v>
      </c>
      <c r="O127" s="27">
        <f t="shared" si="18"/>
        <v>7.9060000000000006</v>
      </c>
    </row>
    <row r="128" spans="1:15" s="3" customFormat="1" x14ac:dyDescent="0.3">
      <c r="A128" s="1"/>
      <c r="B128" s="1"/>
      <c r="C128" s="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s="3" customFormat="1" x14ac:dyDescent="0.3">
      <c r="A129" s="1"/>
      <c r="B129" s="27" t="s">
        <v>126</v>
      </c>
      <c r="C129" s="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s="3" customFormat="1" x14ac:dyDescent="0.3">
      <c r="A130" s="1"/>
      <c r="B130" s="4" t="s">
        <v>22</v>
      </c>
      <c r="C130" s="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s="3" customFormat="1" x14ac:dyDescent="0.3">
      <c r="A131" s="1" t="s">
        <v>23</v>
      </c>
      <c r="B131" s="1" t="s">
        <v>182</v>
      </c>
      <c r="C131" s="2">
        <v>100</v>
      </c>
      <c r="D131" s="1">
        <v>0.4</v>
      </c>
      <c r="E131" s="1">
        <v>0.4</v>
      </c>
      <c r="F131" s="1">
        <v>7.35</v>
      </c>
      <c r="G131" s="1">
        <v>46.6</v>
      </c>
      <c r="H131" s="1">
        <v>0</v>
      </c>
      <c r="I131" s="1">
        <v>0.03</v>
      </c>
      <c r="J131" s="1">
        <v>0.2</v>
      </c>
      <c r="K131" s="1">
        <v>10</v>
      </c>
      <c r="L131" s="1">
        <v>16</v>
      </c>
      <c r="M131" s="1">
        <v>11</v>
      </c>
      <c r="N131" s="1">
        <v>9</v>
      </c>
      <c r="O131" s="1">
        <v>2.2000000000000002</v>
      </c>
    </row>
    <row r="132" spans="1:15" s="3" customFormat="1" x14ac:dyDescent="0.3">
      <c r="A132" s="1" t="s">
        <v>127</v>
      </c>
      <c r="B132" s="1" t="s">
        <v>128</v>
      </c>
      <c r="C132" s="2">
        <v>45</v>
      </c>
      <c r="D132" s="1">
        <v>4.42</v>
      </c>
      <c r="E132" s="1">
        <v>4.2</v>
      </c>
      <c r="F132" s="1">
        <v>24.84</v>
      </c>
      <c r="G132" s="1">
        <v>153</v>
      </c>
      <c r="H132" s="1">
        <v>0.01</v>
      </c>
      <c r="I132" s="1">
        <v>7.0000000000000007E-2</v>
      </c>
      <c r="J132" s="1">
        <v>0.04</v>
      </c>
      <c r="K132" s="1">
        <v>0.16</v>
      </c>
      <c r="L132" s="1">
        <v>23.28</v>
      </c>
      <c r="M132" s="1">
        <v>50.76</v>
      </c>
      <c r="N132" s="1">
        <v>8.64</v>
      </c>
      <c r="O132" s="1">
        <v>0.59</v>
      </c>
    </row>
    <row r="133" spans="1:15" s="3" customFormat="1" x14ac:dyDescent="0.3">
      <c r="A133" s="1" t="s">
        <v>129</v>
      </c>
      <c r="B133" s="1" t="s">
        <v>130</v>
      </c>
      <c r="C133" s="2">
        <v>150</v>
      </c>
      <c r="D133" s="1">
        <v>6.86</v>
      </c>
      <c r="E133" s="1">
        <v>7.58</v>
      </c>
      <c r="F133" s="1">
        <v>33</v>
      </c>
      <c r="G133" s="1">
        <v>170</v>
      </c>
      <c r="H133" s="1">
        <v>0.03</v>
      </c>
      <c r="I133" s="1">
        <v>0.23</v>
      </c>
      <c r="J133" s="1">
        <v>0.1</v>
      </c>
      <c r="K133" s="1">
        <v>0</v>
      </c>
      <c r="L133" s="1">
        <v>12.72</v>
      </c>
      <c r="M133" s="1">
        <v>163</v>
      </c>
      <c r="N133" s="1">
        <v>88</v>
      </c>
      <c r="O133" s="1">
        <v>1.63</v>
      </c>
    </row>
    <row r="134" spans="1:15" s="3" customFormat="1" x14ac:dyDescent="0.3">
      <c r="A134" s="1" t="s">
        <v>131</v>
      </c>
      <c r="B134" s="1" t="s">
        <v>132</v>
      </c>
      <c r="C134" s="2">
        <v>100</v>
      </c>
      <c r="D134" s="1">
        <v>7.4</v>
      </c>
      <c r="E134" s="1">
        <v>9.4499999999999993</v>
      </c>
      <c r="F134" s="1">
        <v>0.8</v>
      </c>
      <c r="G134" s="1">
        <v>108</v>
      </c>
      <c r="H134" s="1">
        <v>0</v>
      </c>
      <c r="I134" s="1">
        <v>0.03</v>
      </c>
      <c r="J134" s="1">
        <v>0.5</v>
      </c>
      <c r="K134" s="1">
        <v>0</v>
      </c>
      <c r="L134" s="1">
        <v>25</v>
      </c>
      <c r="M134" s="1">
        <v>139.001</v>
      </c>
      <c r="N134" s="1">
        <v>15</v>
      </c>
      <c r="O134" s="1">
        <v>1.8</v>
      </c>
    </row>
    <row r="135" spans="1:15" s="3" customFormat="1" x14ac:dyDescent="0.3">
      <c r="A135" s="1"/>
      <c r="B135" s="1" t="s">
        <v>29</v>
      </c>
      <c r="C135" s="2">
        <v>20</v>
      </c>
      <c r="D135" s="1">
        <v>1.52</v>
      </c>
      <c r="E135" s="1">
        <v>0.16</v>
      </c>
      <c r="F135" s="1">
        <v>9.84</v>
      </c>
      <c r="G135" s="1">
        <v>47.33</v>
      </c>
      <c r="H135" s="1">
        <v>0</v>
      </c>
      <c r="I135" s="1">
        <v>8.9999999999999993E-3</v>
      </c>
      <c r="J135" s="1">
        <v>0.22</v>
      </c>
      <c r="K135" s="1">
        <v>0</v>
      </c>
      <c r="L135" s="1">
        <v>4</v>
      </c>
      <c r="M135" s="1">
        <v>13</v>
      </c>
      <c r="N135" s="1">
        <v>2.8</v>
      </c>
      <c r="O135" s="1">
        <v>0.22</v>
      </c>
    </row>
    <row r="136" spans="1:15" s="3" customFormat="1" x14ac:dyDescent="0.3">
      <c r="A136" s="1"/>
      <c r="B136" s="1" t="s">
        <v>45</v>
      </c>
      <c r="C136" s="2">
        <v>20</v>
      </c>
      <c r="D136" s="1">
        <v>1</v>
      </c>
      <c r="E136" s="1">
        <v>0.2</v>
      </c>
      <c r="F136" s="1">
        <v>9</v>
      </c>
      <c r="G136" s="1">
        <v>44</v>
      </c>
      <c r="H136" s="1">
        <v>0</v>
      </c>
      <c r="I136" s="1">
        <v>1.4E-2</v>
      </c>
      <c r="J136" s="1">
        <v>0.108</v>
      </c>
      <c r="K136" s="1">
        <v>0</v>
      </c>
      <c r="L136" s="1">
        <v>2.76</v>
      </c>
      <c r="M136" s="1">
        <v>12.72</v>
      </c>
      <c r="N136" s="1">
        <v>3</v>
      </c>
      <c r="O136" s="1">
        <v>0.37</v>
      </c>
    </row>
    <row r="137" spans="1:15" s="3" customFormat="1" x14ac:dyDescent="0.3">
      <c r="A137" s="1" t="s">
        <v>31</v>
      </c>
      <c r="B137" s="1" t="s">
        <v>32</v>
      </c>
      <c r="C137" s="2" t="s">
        <v>33</v>
      </c>
      <c r="D137" s="1">
        <v>2.1000000000000001E-2</v>
      </c>
      <c r="E137" s="1">
        <v>5.0000000000000001E-3</v>
      </c>
      <c r="F137" s="1">
        <v>14.975</v>
      </c>
      <c r="G137" s="1">
        <v>60</v>
      </c>
      <c r="H137" s="1">
        <v>0</v>
      </c>
      <c r="I137" s="1">
        <v>0</v>
      </c>
      <c r="J137" s="1">
        <v>0</v>
      </c>
      <c r="K137" s="1">
        <v>0</v>
      </c>
      <c r="L137" s="1">
        <v>0.45</v>
      </c>
      <c r="M137" s="1">
        <v>0</v>
      </c>
      <c r="N137" s="1">
        <v>0</v>
      </c>
      <c r="O137" s="1">
        <v>4.4999999999999998E-2</v>
      </c>
    </row>
    <row r="138" spans="1:15" s="3" customFormat="1" x14ac:dyDescent="0.3">
      <c r="A138" s="1"/>
      <c r="B138" s="5" t="s">
        <v>34</v>
      </c>
      <c r="C138" s="2"/>
      <c r="D138" s="1">
        <v>20.2</v>
      </c>
      <c r="E138" s="1">
        <v>20.07</v>
      </c>
      <c r="F138" s="1">
        <v>94.724999999999994</v>
      </c>
      <c r="G138" s="1">
        <f t="shared" ref="G138" si="19">G131+G132+G133+G134+G135+G136+G137</f>
        <v>628.93000000000006</v>
      </c>
      <c r="H138" s="1">
        <f t="shared" ref="H138:O138" si="20">H132+H133+H134+H135+H136+H137</f>
        <v>0.04</v>
      </c>
      <c r="I138" s="1">
        <f t="shared" si="20"/>
        <v>0.35300000000000009</v>
      </c>
      <c r="J138" s="1">
        <f t="shared" si="20"/>
        <v>0.96799999999999997</v>
      </c>
      <c r="K138" s="1">
        <f t="shared" si="20"/>
        <v>0.16</v>
      </c>
      <c r="L138" s="1">
        <f t="shared" si="20"/>
        <v>68.210000000000008</v>
      </c>
      <c r="M138" s="1">
        <f t="shared" si="20"/>
        <v>378.48099999999999</v>
      </c>
      <c r="N138" s="1">
        <f t="shared" si="20"/>
        <v>117.44</v>
      </c>
      <c r="O138" s="1">
        <f t="shared" si="20"/>
        <v>4.6549999999999994</v>
      </c>
    </row>
    <row r="139" spans="1:15" s="3" customFormat="1" x14ac:dyDescent="0.3">
      <c r="A139" s="1"/>
      <c r="B139" s="4" t="s">
        <v>35</v>
      </c>
      <c r="C139" s="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s="3" customFormat="1" ht="60.75" x14ac:dyDescent="0.3">
      <c r="A140" s="1" t="s">
        <v>133</v>
      </c>
      <c r="B140" s="1" t="s">
        <v>134</v>
      </c>
      <c r="C140" s="2">
        <v>60</v>
      </c>
      <c r="D140" s="1">
        <v>1.24</v>
      </c>
      <c r="E140" s="1">
        <v>4.0599999999999996</v>
      </c>
      <c r="F140" s="1">
        <v>7.52</v>
      </c>
      <c r="G140" s="1">
        <v>72</v>
      </c>
      <c r="H140" s="1">
        <v>0</v>
      </c>
      <c r="I140" s="1">
        <v>2.4E-2</v>
      </c>
      <c r="J140" s="1">
        <v>1.8540000000000001</v>
      </c>
      <c r="K140" s="1">
        <v>28.8</v>
      </c>
      <c r="L140" s="1">
        <v>34.049999999999997</v>
      </c>
      <c r="M140" s="1">
        <v>24.35</v>
      </c>
      <c r="N140" s="1">
        <v>13.22</v>
      </c>
      <c r="O140" s="1">
        <v>0.45800000000000002</v>
      </c>
    </row>
    <row r="141" spans="1:15" s="3" customFormat="1" ht="40.5" x14ac:dyDescent="0.3">
      <c r="A141" s="1" t="s">
        <v>135</v>
      </c>
      <c r="B141" s="1" t="s">
        <v>136</v>
      </c>
      <c r="C141" s="2" t="s">
        <v>40</v>
      </c>
      <c r="D141" s="1">
        <v>9.3800000000000008</v>
      </c>
      <c r="E141" s="1">
        <v>9.5</v>
      </c>
      <c r="F141" s="1">
        <v>22.79</v>
      </c>
      <c r="G141" s="1">
        <v>223</v>
      </c>
      <c r="H141" s="1">
        <v>0</v>
      </c>
      <c r="I141" s="1">
        <v>0.15</v>
      </c>
      <c r="J141" s="1">
        <v>0.44</v>
      </c>
      <c r="K141" s="1">
        <v>10.5</v>
      </c>
      <c r="L141" s="1">
        <v>109.6</v>
      </c>
      <c r="M141" s="1">
        <v>112.8</v>
      </c>
      <c r="N141" s="1">
        <v>45.74</v>
      </c>
      <c r="O141" s="1">
        <v>1.9</v>
      </c>
    </row>
    <row r="142" spans="1:15" s="3" customFormat="1" x14ac:dyDescent="0.3">
      <c r="A142" s="1" t="s">
        <v>53</v>
      </c>
      <c r="B142" s="6" t="s">
        <v>54</v>
      </c>
      <c r="C142" s="2">
        <v>200</v>
      </c>
      <c r="D142" s="1">
        <v>11.38</v>
      </c>
      <c r="E142" s="1">
        <v>13.53</v>
      </c>
      <c r="F142" s="1">
        <v>27.92</v>
      </c>
      <c r="G142" s="1">
        <v>301</v>
      </c>
      <c r="H142" s="1">
        <v>0.15</v>
      </c>
      <c r="I142" s="1">
        <v>0.18</v>
      </c>
      <c r="J142" s="1">
        <v>0.2</v>
      </c>
      <c r="K142" s="1">
        <v>21.67</v>
      </c>
      <c r="L142" s="1">
        <v>31.33</v>
      </c>
      <c r="M142" s="1">
        <v>225</v>
      </c>
      <c r="N142" s="1">
        <v>49.59</v>
      </c>
      <c r="O142" s="1">
        <v>1.92</v>
      </c>
    </row>
    <row r="143" spans="1:15" s="3" customFormat="1" x14ac:dyDescent="0.3">
      <c r="A143" s="1"/>
      <c r="B143" s="1" t="s">
        <v>29</v>
      </c>
      <c r="C143" s="2">
        <v>20</v>
      </c>
      <c r="D143" s="1">
        <v>1.52</v>
      </c>
      <c r="E143" s="1">
        <v>0.16</v>
      </c>
      <c r="F143" s="1">
        <v>9.84</v>
      </c>
      <c r="G143" s="1">
        <v>47.33</v>
      </c>
      <c r="H143" s="1">
        <v>0</v>
      </c>
      <c r="I143" s="1">
        <v>8.9999999999999993E-3</v>
      </c>
      <c r="J143" s="1">
        <v>0.22</v>
      </c>
      <c r="K143" s="1">
        <v>0</v>
      </c>
      <c r="L143" s="1">
        <v>4</v>
      </c>
      <c r="M143" s="1">
        <v>13</v>
      </c>
      <c r="N143" s="1">
        <v>2.8</v>
      </c>
      <c r="O143" s="1">
        <v>0.22</v>
      </c>
    </row>
    <row r="144" spans="1:15" s="3" customFormat="1" x14ac:dyDescent="0.3">
      <c r="A144" s="1"/>
      <c r="B144" s="1" t="s">
        <v>45</v>
      </c>
      <c r="C144" s="2">
        <v>20</v>
      </c>
      <c r="D144" s="1">
        <v>1</v>
      </c>
      <c r="E144" s="1">
        <v>0.2</v>
      </c>
      <c r="F144" s="1">
        <v>9</v>
      </c>
      <c r="G144" s="1">
        <v>44</v>
      </c>
      <c r="H144" s="1">
        <v>0</v>
      </c>
      <c r="I144" s="1">
        <v>1.4E-2</v>
      </c>
      <c r="J144" s="1">
        <v>0.108</v>
      </c>
      <c r="K144" s="1">
        <v>0</v>
      </c>
      <c r="L144" s="1">
        <v>2.76</v>
      </c>
      <c r="M144" s="1">
        <v>12.72</v>
      </c>
      <c r="N144" s="1">
        <v>3</v>
      </c>
      <c r="O144" s="1">
        <v>0.37</v>
      </c>
    </row>
    <row r="145" spans="1:15" s="3" customFormat="1" x14ac:dyDescent="0.3">
      <c r="A145" s="1" t="s">
        <v>46</v>
      </c>
      <c r="B145" s="1" t="s">
        <v>47</v>
      </c>
      <c r="C145" s="2">
        <v>200</v>
      </c>
      <c r="D145" s="1">
        <v>0.54</v>
      </c>
      <c r="E145" s="1">
        <v>0</v>
      </c>
      <c r="F145" s="1">
        <v>17.579999999999998</v>
      </c>
      <c r="G145" s="1">
        <v>70.53</v>
      </c>
      <c r="H145" s="1">
        <v>0.18</v>
      </c>
      <c r="I145" s="1">
        <v>5.0000000000000001E-3</v>
      </c>
      <c r="J145" s="1">
        <v>0.02</v>
      </c>
      <c r="K145" s="1">
        <v>0.03</v>
      </c>
      <c r="L145" s="1">
        <v>2.56</v>
      </c>
      <c r="M145" s="1">
        <v>3.56</v>
      </c>
      <c r="N145" s="1">
        <v>1.74</v>
      </c>
      <c r="O145" s="1">
        <v>0.1</v>
      </c>
    </row>
    <row r="146" spans="1:15" s="3" customFormat="1" x14ac:dyDescent="0.3">
      <c r="A146" s="1"/>
      <c r="B146" s="5" t="s">
        <v>48</v>
      </c>
      <c r="C146" s="2"/>
      <c r="D146" s="1">
        <f>D140+D141+D142+D143+D144+D145+D140</f>
        <v>26.299999999999997</v>
      </c>
      <c r="E146" s="1">
        <f t="shared" ref="E146" si="21">E140+E141+E142+E143+E144+E145</f>
        <v>27.449999999999996</v>
      </c>
      <c r="F146" s="1">
        <f>F140+F141+F142+F143+F144+F145+20</f>
        <v>114.65</v>
      </c>
      <c r="G146" s="1">
        <f>G140+G141+G142+G143+G144+G145</f>
        <v>757.86</v>
      </c>
      <c r="H146" s="1">
        <f t="shared" ref="H146:O146" si="22">H140+H141+H142+H143+H144+H145</f>
        <v>0.32999999999999996</v>
      </c>
      <c r="I146" s="1">
        <f t="shared" si="22"/>
        <v>0.38200000000000001</v>
      </c>
      <c r="J146" s="1">
        <f t="shared" si="22"/>
        <v>2.8420000000000005</v>
      </c>
      <c r="K146" s="1">
        <f t="shared" si="22"/>
        <v>61</v>
      </c>
      <c r="L146" s="1">
        <f t="shared" si="22"/>
        <v>184.29999999999995</v>
      </c>
      <c r="M146" s="1">
        <f t="shared" si="22"/>
        <v>391.43</v>
      </c>
      <c r="N146" s="1">
        <f t="shared" si="22"/>
        <v>116.09</v>
      </c>
      <c r="O146" s="1">
        <f t="shared" si="22"/>
        <v>4.968</v>
      </c>
    </row>
    <row r="147" spans="1:15" s="28" customFormat="1" x14ac:dyDescent="0.3">
      <c r="A147" s="27"/>
      <c r="B147" s="29" t="s">
        <v>49</v>
      </c>
      <c r="C147" s="5"/>
      <c r="D147" s="27">
        <f>D138+D146</f>
        <v>46.5</v>
      </c>
      <c r="E147" s="27">
        <f t="shared" ref="E147:O147" si="23">E138+E146</f>
        <v>47.519999999999996</v>
      </c>
      <c r="F147" s="27">
        <f t="shared" si="23"/>
        <v>209.375</v>
      </c>
      <c r="G147" s="27">
        <f t="shared" si="23"/>
        <v>1386.79</v>
      </c>
      <c r="H147" s="27">
        <f t="shared" si="23"/>
        <v>0.36999999999999994</v>
      </c>
      <c r="I147" s="27">
        <f t="shared" si="23"/>
        <v>0.7350000000000001</v>
      </c>
      <c r="J147" s="27">
        <f t="shared" si="23"/>
        <v>3.8100000000000005</v>
      </c>
      <c r="K147" s="27">
        <f t="shared" si="23"/>
        <v>61.16</v>
      </c>
      <c r="L147" s="27">
        <f t="shared" si="23"/>
        <v>252.50999999999996</v>
      </c>
      <c r="M147" s="27">
        <f t="shared" si="23"/>
        <v>769.91100000000006</v>
      </c>
      <c r="N147" s="27">
        <f t="shared" si="23"/>
        <v>233.53</v>
      </c>
      <c r="O147" s="27">
        <f t="shared" si="23"/>
        <v>9.6229999999999993</v>
      </c>
    </row>
    <row r="148" spans="1:15" s="3" customFormat="1" x14ac:dyDescent="0.3">
      <c r="A148" s="1"/>
      <c r="B148" s="1"/>
      <c r="C148" s="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s="3" customFormat="1" x14ac:dyDescent="0.3">
      <c r="A149" s="1"/>
      <c r="B149" s="27" t="s">
        <v>137</v>
      </c>
      <c r="C149" s="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s="3" customFormat="1" x14ac:dyDescent="0.3">
      <c r="A150" s="1"/>
      <c r="B150" s="4" t="s">
        <v>22</v>
      </c>
      <c r="C150" s="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s="3" customFormat="1" x14ac:dyDescent="0.3">
      <c r="A151" s="1" t="s">
        <v>23</v>
      </c>
      <c r="B151" s="1" t="s">
        <v>182</v>
      </c>
      <c r="C151" s="2">
        <v>120</v>
      </c>
      <c r="D151" s="1">
        <v>0.48</v>
      </c>
      <c r="E151" s="1">
        <v>0.48</v>
      </c>
      <c r="F151" s="1">
        <v>8.82</v>
      </c>
      <c r="G151" s="1">
        <v>56</v>
      </c>
      <c r="H151" s="1">
        <v>0</v>
      </c>
      <c r="I151" s="1">
        <v>3.5999999999999997E-2</v>
      </c>
      <c r="J151" s="1">
        <v>0.24</v>
      </c>
      <c r="K151" s="1">
        <v>12</v>
      </c>
      <c r="L151" s="1">
        <v>19.2</v>
      </c>
      <c r="M151" s="1">
        <v>13.2</v>
      </c>
      <c r="N151" s="1">
        <v>10.8</v>
      </c>
      <c r="O151" s="1">
        <v>2.64</v>
      </c>
    </row>
    <row r="152" spans="1:15" s="3" customFormat="1" x14ac:dyDescent="0.3">
      <c r="A152" s="1" t="s">
        <v>112</v>
      </c>
      <c r="B152" s="1" t="s">
        <v>113</v>
      </c>
      <c r="C152" s="2">
        <v>15</v>
      </c>
      <c r="D152" s="1">
        <v>3.9</v>
      </c>
      <c r="E152" s="1">
        <v>3.97</v>
      </c>
      <c r="F152" s="1">
        <v>0.52</v>
      </c>
      <c r="G152" s="1">
        <v>54.75</v>
      </c>
      <c r="H152" s="1">
        <v>0.6</v>
      </c>
      <c r="I152" s="1">
        <v>0</v>
      </c>
      <c r="J152" s="1">
        <v>0</v>
      </c>
      <c r="K152" s="1">
        <v>0.04</v>
      </c>
      <c r="L152" s="1">
        <v>305</v>
      </c>
      <c r="M152" s="1">
        <v>81</v>
      </c>
      <c r="N152" s="1">
        <v>0.75</v>
      </c>
      <c r="O152" s="1">
        <v>0.14000000000000001</v>
      </c>
    </row>
    <row r="153" spans="1:15" s="3" customFormat="1" x14ac:dyDescent="0.3">
      <c r="A153" s="1" t="s">
        <v>79</v>
      </c>
      <c r="B153" s="1" t="s">
        <v>165</v>
      </c>
      <c r="C153" s="2">
        <v>200</v>
      </c>
      <c r="D153" s="1">
        <v>12.73</v>
      </c>
      <c r="E153" s="1">
        <v>10.8</v>
      </c>
      <c r="F153" s="1">
        <v>22.34</v>
      </c>
      <c r="G153" s="1">
        <v>246</v>
      </c>
      <c r="H153" s="1">
        <v>0</v>
      </c>
      <c r="I153" s="1">
        <v>0.09</v>
      </c>
      <c r="J153" s="1">
        <v>0.14000000000000001</v>
      </c>
      <c r="K153" s="1">
        <v>50.9</v>
      </c>
      <c r="L153" s="1">
        <v>69.3</v>
      </c>
      <c r="M153" s="1">
        <v>171.8</v>
      </c>
      <c r="N153" s="1">
        <v>46.72</v>
      </c>
      <c r="O153" s="1">
        <v>2.35</v>
      </c>
    </row>
    <row r="154" spans="1:15" s="3" customFormat="1" x14ac:dyDescent="0.3">
      <c r="A154" s="1"/>
      <c r="B154" s="1" t="s">
        <v>29</v>
      </c>
      <c r="C154" s="2">
        <v>30</v>
      </c>
      <c r="D154" s="1">
        <v>2.2799999999999998</v>
      </c>
      <c r="E154" s="1">
        <v>0.24</v>
      </c>
      <c r="F154" s="1">
        <v>14.76</v>
      </c>
      <c r="G154" s="1">
        <v>71</v>
      </c>
      <c r="H154" s="1">
        <v>0</v>
      </c>
      <c r="I154" s="1">
        <v>1.4E-2</v>
      </c>
      <c r="J154" s="1">
        <v>0.33</v>
      </c>
      <c r="K154" s="1">
        <v>0</v>
      </c>
      <c r="L154" s="1">
        <v>6</v>
      </c>
      <c r="M154" s="1">
        <v>19.5</v>
      </c>
      <c r="N154" s="1">
        <v>4.2</v>
      </c>
      <c r="O154" s="1">
        <v>0.33</v>
      </c>
    </row>
    <row r="155" spans="1:15" s="3" customFormat="1" x14ac:dyDescent="0.3">
      <c r="A155" s="1"/>
      <c r="B155" s="1" t="s">
        <v>45</v>
      </c>
      <c r="C155" s="2">
        <v>20</v>
      </c>
      <c r="D155" s="1">
        <v>1</v>
      </c>
      <c r="E155" s="1">
        <v>0.2</v>
      </c>
      <c r="F155" s="1">
        <v>9</v>
      </c>
      <c r="G155" s="1">
        <v>44</v>
      </c>
      <c r="H155" s="1">
        <v>0</v>
      </c>
      <c r="I155" s="1">
        <v>1.4E-2</v>
      </c>
      <c r="J155" s="1">
        <v>0.108</v>
      </c>
      <c r="K155" s="1">
        <v>0</v>
      </c>
      <c r="L155" s="1">
        <v>2.76</v>
      </c>
      <c r="M155" s="1">
        <v>12.72</v>
      </c>
      <c r="N155" s="1">
        <v>3</v>
      </c>
      <c r="O155" s="1">
        <v>0.37</v>
      </c>
    </row>
    <row r="156" spans="1:15" s="3" customFormat="1" x14ac:dyDescent="0.3">
      <c r="A156" s="1" t="s">
        <v>55</v>
      </c>
      <c r="B156" s="1" t="s">
        <v>56</v>
      </c>
      <c r="C156" s="2">
        <v>200</v>
      </c>
      <c r="D156" s="1">
        <v>3.97</v>
      </c>
      <c r="E156" s="1">
        <v>2.1</v>
      </c>
      <c r="F156" s="1">
        <v>25.167999999999999</v>
      </c>
      <c r="G156" s="1">
        <v>145</v>
      </c>
      <c r="H156" s="1">
        <v>20</v>
      </c>
      <c r="I156" s="1">
        <v>4.3999999999999997E-2</v>
      </c>
      <c r="J156" s="1">
        <v>0.12</v>
      </c>
      <c r="K156" s="1">
        <v>1.3</v>
      </c>
      <c r="L156" s="1">
        <v>125</v>
      </c>
      <c r="M156" s="1">
        <v>116</v>
      </c>
      <c r="N156" s="1">
        <v>21</v>
      </c>
      <c r="O156" s="1">
        <v>1.04</v>
      </c>
    </row>
    <row r="157" spans="1:15" s="3" customFormat="1" x14ac:dyDescent="0.3">
      <c r="A157" s="1"/>
      <c r="B157" s="5" t="s">
        <v>34</v>
      </c>
      <c r="C157" s="2"/>
      <c r="D157" s="1">
        <f>D151+D152+D153+D154+D155</f>
        <v>20.39</v>
      </c>
      <c r="E157" s="1">
        <f t="shared" ref="E157:O157" si="24">E151+E152+E153+E154+E155+E156</f>
        <v>17.79</v>
      </c>
      <c r="F157" s="1">
        <f t="shared" si="24"/>
        <v>80.608000000000004</v>
      </c>
      <c r="G157" s="1">
        <f t="shared" si="24"/>
        <v>616.75</v>
      </c>
      <c r="H157" s="1">
        <f t="shared" si="24"/>
        <v>20.6</v>
      </c>
      <c r="I157" s="1">
        <f t="shared" si="24"/>
        <v>0.19800000000000001</v>
      </c>
      <c r="J157" s="1">
        <f t="shared" si="24"/>
        <v>0.93799999999999994</v>
      </c>
      <c r="K157" s="1">
        <f t="shared" si="24"/>
        <v>64.239999999999995</v>
      </c>
      <c r="L157" s="1">
        <f t="shared" si="24"/>
        <v>527.26</v>
      </c>
      <c r="M157" s="1">
        <f t="shared" si="24"/>
        <v>414.22</v>
      </c>
      <c r="N157" s="1">
        <f t="shared" si="24"/>
        <v>86.47</v>
      </c>
      <c r="O157" s="1">
        <f t="shared" si="24"/>
        <v>6.870000000000001</v>
      </c>
    </row>
    <row r="158" spans="1:15" s="3" customFormat="1" x14ac:dyDescent="0.3">
      <c r="A158" s="1"/>
      <c r="B158" s="4" t="s">
        <v>35</v>
      </c>
      <c r="C158" s="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s="3" customFormat="1" ht="60.75" x14ac:dyDescent="0.3">
      <c r="A159" s="1" t="s">
        <v>139</v>
      </c>
      <c r="B159" s="1" t="s">
        <v>140</v>
      </c>
      <c r="C159" s="2">
        <v>60</v>
      </c>
      <c r="D159" s="1">
        <v>0.56999999999999995</v>
      </c>
      <c r="E159" s="1">
        <v>3.05</v>
      </c>
      <c r="F159" s="1">
        <v>7.8</v>
      </c>
      <c r="G159" s="1">
        <v>45.98</v>
      </c>
      <c r="H159" s="1">
        <v>0</v>
      </c>
      <c r="I159" s="1">
        <v>0.03</v>
      </c>
      <c r="J159" s="1">
        <v>0.04</v>
      </c>
      <c r="K159" s="1">
        <v>2.9</v>
      </c>
      <c r="L159" s="1">
        <v>29.6</v>
      </c>
      <c r="M159" s="1">
        <v>31.9</v>
      </c>
      <c r="N159" s="1">
        <v>22.04</v>
      </c>
      <c r="O159" s="1">
        <v>0.41</v>
      </c>
    </row>
    <row r="160" spans="1:15" s="3" customFormat="1" ht="40.5" x14ac:dyDescent="0.3">
      <c r="A160" s="1" t="s">
        <v>38</v>
      </c>
      <c r="B160" s="1" t="s">
        <v>39</v>
      </c>
      <c r="C160" s="2" t="s">
        <v>310</v>
      </c>
      <c r="D160" s="1">
        <v>7.5</v>
      </c>
      <c r="E160" s="1">
        <v>7.99</v>
      </c>
      <c r="F160" s="1">
        <v>23.09</v>
      </c>
      <c r="G160" s="1">
        <v>184</v>
      </c>
      <c r="H160" s="1">
        <v>0.27</v>
      </c>
      <c r="I160" s="1">
        <v>0.06</v>
      </c>
      <c r="J160" s="1">
        <v>0.28000000000000003</v>
      </c>
      <c r="K160" s="1">
        <v>9.9</v>
      </c>
      <c r="L160" s="1">
        <v>44.87</v>
      </c>
      <c r="M160" s="1">
        <v>81.62</v>
      </c>
      <c r="N160" s="1">
        <v>26.53</v>
      </c>
      <c r="O160" s="1">
        <v>1.47</v>
      </c>
    </row>
    <row r="161" spans="1:15" s="3" customFormat="1" ht="40.5" x14ac:dyDescent="0.3">
      <c r="A161" s="1" t="s">
        <v>41</v>
      </c>
      <c r="B161" s="1" t="s">
        <v>42</v>
      </c>
      <c r="C161" s="2">
        <v>150</v>
      </c>
      <c r="D161" s="1">
        <v>5.47</v>
      </c>
      <c r="E161" s="1">
        <v>6.37</v>
      </c>
      <c r="F161" s="1">
        <v>34.340000000000003</v>
      </c>
      <c r="G161" s="1">
        <v>204</v>
      </c>
      <c r="H161" s="1">
        <v>0.03</v>
      </c>
      <c r="I161" s="1">
        <v>0.09</v>
      </c>
      <c r="J161" s="1">
        <v>0.02</v>
      </c>
      <c r="K161" s="1">
        <v>0</v>
      </c>
      <c r="L161" s="1">
        <v>11.81</v>
      </c>
      <c r="M161" s="1">
        <v>47.64</v>
      </c>
      <c r="N161" s="1">
        <v>8.36</v>
      </c>
      <c r="O161" s="1">
        <v>0.85</v>
      </c>
    </row>
    <row r="162" spans="1:15" s="3" customFormat="1" x14ac:dyDescent="0.3">
      <c r="A162" s="1" t="s">
        <v>71</v>
      </c>
      <c r="B162" s="1" t="s">
        <v>72</v>
      </c>
      <c r="C162" s="2">
        <v>100</v>
      </c>
      <c r="D162" s="1">
        <v>12.63</v>
      </c>
      <c r="E162" s="1">
        <v>10.6</v>
      </c>
      <c r="F162" s="1">
        <v>6.95</v>
      </c>
      <c r="G162" s="1">
        <v>228</v>
      </c>
      <c r="H162" s="1">
        <v>0.04</v>
      </c>
      <c r="I162" s="1">
        <v>0.1</v>
      </c>
      <c r="J162" s="1">
        <v>0.14000000000000001</v>
      </c>
      <c r="K162" s="1">
        <v>5.87</v>
      </c>
      <c r="L162" s="1">
        <v>18.399999999999999</v>
      </c>
      <c r="M162" s="1">
        <v>50</v>
      </c>
      <c r="N162" s="1">
        <v>28.38</v>
      </c>
      <c r="O162" s="1">
        <v>1.48</v>
      </c>
    </row>
    <row r="163" spans="1:15" s="3" customFormat="1" x14ac:dyDescent="0.3">
      <c r="A163" s="1"/>
      <c r="B163" s="1" t="s">
        <v>29</v>
      </c>
      <c r="C163" s="2">
        <v>20</v>
      </c>
      <c r="D163" s="1">
        <v>1.52</v>
      </c>
      <c r="E163" s="1">
        <v>0.16</v>
      </c>
      <c r="F163" s="1">
        <v>9.84</v>
      </c>
      <c r="G163" s="1">
        <v>47.33</v>
      </c>
      <c r="H163" s="1">
        <v>0</v>
      </c>
      <c r="I163" s="1">
        <v>8.9999999999999993E-3</v>
      </c>
      <c r="J163" s="1">
        <v>0.22</v>
      </c>
      <c r="K163" s="1">
        <v>0</v>
      </c>
      <c r="L163" s="1">
        <v>4</v>
      </c>
      <c r="M163" s="1">
        <v>13</v>
      </c>
      <c r="N163" s="1">
        <v>2.8</v>
      </c>
      <c r="O163" s="1">
        <v>0.22</v>
      </c>
    </row>
    <row r="164" spans="1:15" s="3" customFormat="1" x14ac:dyDescent="0.3">
      <c r="A164" s="1"/>
      <c r="B164" s="1" t="s">
        <v>45</v>
      </c>
      <c r="C164" s="2">
        <v>20</v>
      </c>
      <c r="D164" s="1">
        <v>1</v>
      </c>
      <c r="E164" s="1">
        <v>0.2</v>
      </c>
      <c r="F164" s="1">
        <v>9</v>
      </c>
      <c r="G164" s="1">
        <v>44</v>
      </c>
      <c r="H164" s="1">
        <v>0</v>
      </c>
      <c r="I164" s="1">
        <v>1.4E-2</v>
      </c>
      <c r="J164" s="1">
        <v>0.108</v>
      </c>
      <c r="K164" s="1">
        <v>0</v>
      </c>
      <c r="L164" s="1">
        <v>2.76</v>
      </c>
      <c r="M164" s="1">
        <v>12.72</v>
      </c>
      <c r="N164" s="1">
        <v>3</v>
      </c>
      <c r="O164" s="1">
        <v>0.37</v>
      </c>
    </row>
    <row r="165" spans="1:15" s="3" customFormat="1" x14ac:dyDescent="0.3">
      <c r="A165" s="1" t="s">
        <v>109</v>
      </c>
      <c r="B165" s="1" t="s">
        <v>110</v>
      </c>
      <c r="C165" s="2">
        <v>200</v>
      </c>
      <c r="D165" s="1">
        <v>0</v>
      </c>
      <c r="E165" s="1">
        <v>0</v>
      </c>
      <c r="F165" s="1">
        <v>35.94</v>
      </c>
      <c r="G165" s="1">
        <v>118</v>
      </c>
      <c r="H165" s="1">
        <v>0</v>
      </c>
      <c r="I165" s="1">
        <v>0</v>
      </c>
      <c r="J165" s="1">
        <v>0</v>
      </c>
      <c r="K165" s="1">
        <v>0</v>
      </c>
      <c r="L165" s="1">
        <v>0.3</v>
      </c>
      <c r="M165" s="1">
        <v>0</v>
      </c>
      <c r="N165" s="1">
        <v>0</v>
      </c>
      <c r="O165" s="1">
        <v>0.45</v>
      </c>
    </row>
    <row r="166" spans="1:15" s="3" customFormat="1" x14ac:dyDescent="0.3">
      <c r="A166" s="1"/>
      <c r="B166" s="5" t="s">
        <v>48</v>
      </c>
      <c r="C166" s="2"/>
      <c r="D166" s="1">
        <v>27.9</v>
      </c>
      <c r="E166" s="1">
        <f t="shared" ref="E166:O166" si="25">E159+E160+E161+E162+E163+E164+E165</f>
        <v>28.369999999999997</v>
      </c>
      <c r="F166" s="1">
        <v>118.718</v>
      </c>
      <c r="G166" s="1">
        <f>G159+G160+G161+G162+G163+G164+G165-10</f>
        <v>861.31000000000006</v>
      </c>
      <c r="H166" s="1">
        <f t="shared" si="25"/>
        <v>0.34</v>
      </c>
      <c r="I166" s="1">
        <f t="shared" si="25"/>
        <v>0.30300000000000005</v>
      </c>
      <c r="J166" s="1">
        <f t="shared" si="25"/>
        <v>0.80800000000000005</v>
      </c>
      <c r="K166" s="1">
        <f t="shared" si="25"/>
        <v>18.670000000000002</v>
      </c>
      <c r="L166" s="1">
        <f t="shared" si="25"/>
        <v>111.74000000000001</v>
      </c>
      <c r="M166" s="1">
        <f t="shared" si="25"/>
        <v>236.88000000000002</v>
      </c>
      <c r="N166" s="1">
        <f t="shared" si="25"/>
        <v>91.11</v>
      </c>
      <c r="O166" s="1">
        <f t="shared" si="25"/>
        <v>5.25</v>
      </c>
    </row>
    <row r="167" spans="1:15" s="28" customFormat="1" x14ac:dyDescent="0.3">
      <c r="A167" s="27"/>
      <c r="B167" s="29" t="s">
        <v>49</v>
      </c>
      <c r="C167" s="5"/>
      <c r="D167" s="27">
        <f>D157+D166</f>
        <v>48.29</v>
      </c>
      <c r="E167" s="27">
        <f t="shared" ref="E167:O167" si="26">E157+E166</f>
        <v>46.16</v>
      </c>
      <c r="F167" s="27">
        <f t="shared" si="26"/>
        <v>199.32600000000002</v>
      </c>
      <c r="G167" s="27">
        <f t="shared" si="26"/>
        <v>1478.06</v>
      </c>
      <c r="H167" s="27">
        <f t="shared" si="26"/>
        <v>20.94</v>
      </c>
      <c r="I167" s="27">
        <f t="shared" si="26"/>
        <v>0.50100000000000011</v>
      </c>
      <c r="J167" s="27">
        <f t="shared" si="26"/>
        <v>1.746</v>
      </c>
      <c r="K167" s="27">
        <f t="shared" si="26"/>
        <v>82.91</v>
      </c>
      <c r="L167" s="27">
        <f t="shared" si="26"/>
        <v>639</v>
      </c>
      <c r="M167" s="27">
        <f t="shared" si="26"/>
        <v>651.1</v>
      </c>
      <c r="N167" s="27">
        <f t="shared" si="26"/>
        <v>177.57999999999998</v>
      </c>
      <c r="O167" s="27">
        <f t="shared" si="26"/>
        <v>12.120000000000001</v>
      </c>
    </row>
    <row r="168" spans="1:15" s="3" customFormat="1" x14ac:dyDescent="0.3">
      <c r="A168" s="1"/>
      <c r="B168" s="1"/>
      <c r="C168" s="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s="3" customFormat="1" x14ac:dyDescent="0.3">
      <c r="A169" s="1"/>
      <c r="B169" s="27" t="s">
        <v>141</v>
      </c>
      <c r="C169" s="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s="3" customFormat="1" x14ac:dyDescent="0.3">
      <c r="A170" s="1"/>
      <c r="B170" s="4" t="s">
        <v>22</v>
      </c>
      <c r="C170" s="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s="3" customFormat="1" x14ac:dyDescent="0.3">
      <c r="A171" s="1" t="s">
        <v>23</v>
      </c>
      <c r="B171" s="1" t="s">
        <v>182</v>
      </c>
      <c r="C171" s="2">
        <v>200</v>
      </c>
      <c r="D171" s="1">
        <v>0.52</v>
      </c>
      <c r="E171" s="1">
        <v>0.34</v>
      </c>
      <c r="F171" s="1">
        <v>14.7</v>
      </c>
      <c r="G171" s="1">
        <v>104</v>
      </c>
      <c r="H171" s="1">
        <v>0</v>
      </c>
      <c r="I171" s="1">
        <v>3.5999999999999997E-2</v>
      </c>
      <c r="J171" s="1">
        <v>0.24</v>
      </c>
      <c r="K171" s="1">
        <v>12</v>
      </c>
      <c r="L171" s="1">
        <v>19.2</v>
      </c>
      <c r="M171" s="1">
        <v>13.2</v>
      </c>
      <c r="N171" s="1">
        <v>10.8</v>
      </c>
      <c r="O171" s="1">
        <v>2.64</v>
      </c>
    </row>
    <row r="172" spans="1:15" s="3" customFormat="1" ht="40.5" x14ac:dyDescent="0.3">
      <c r="A172" s="1" t="s">
        <v>24</v>
      </c>
      <c r="B172" s="1" t="s">
        <v>142</v>
      </c>
      <c r="C172" s="2" t="s">
        <v>26</v>
      </c>
      <c r="D172" s="1">
        <v>7.8</v>
      </c>
      <c r="E172" s="1">
        <v>8.3000000000000007</v>
      </c>
      <c r="F172" s="1">
        <v>30.36</v>
      </c>
      <c r="G172" s="1">
        <v>186</v>
      </c>
      <c r="H172" s="1">
        <v>0.05</v>
      </c>
      <c r="I172" s="1">
        <v>0.23</v>
      </c>
      <c r="J172" s="1">
        <v>0.24</v>
      </c>
      <c r="K172" s="1">
        <v>1.3</v>
      </c>
      <c r="L172" s="1">
        <v>331.5</v>
      </c>
      <c r="M172" s="1">
        <v>327.10000000000002</v>
      </c>
      <c r="N172" s="1">
        <v>54.5</v>
      </c>
      <c r="O172" s="1">
        <v>2.11</v>
      </c>
    </row>
    <row r="173" spans="1:15" s="3" customFormat="1" x14ac:dyDescent="0.3">
      <c r="A173" s="1" t="s">
        <v>143</v>
      </c>
      <c r="B173" s="1" t="s">
        <v>224</v>
      </c>
      <c r="C173" s="2">
        <v>60</v>
      </c>
      <c r="D173" s="1">
        <v>8.6</v>
      </c>
      <c r="E173" s="1">
        <v>9.8699999999999992</v>
      </c>
      <c r="F173" s="1">
        <v>22.31</v>
      </c>
      <c r="G173" s="1">
        <v>183</v>
      </c>
      <c r="H173" s="1">
        <v>0.01</v>
      </c>
      <c r="I173" s="1">
        <v>0.06</v>
      </c>
      <c r="J173" s="1">
        <v>0.04</v>
      </c>
      <c r="K173" s="1">
        <v>0.25</v>
      </c>
      <c r="L173" s="1">
        <v>22.01</v>
      </c>
      <c r="M173" s="1">
        <v>41.55</v>
      </c>
      <c r="N173" s="1">
        <v>8.5500000000000007</v>
      </c>
      <c r="O173" s="1">
        <v>0.75</v>
      </c>
    </row>
    <row r="174" spans="1:15" s="3" customFormat="1" x14ac:dyDescent="0.3">
      <c r="A174" s="1"/>
      <c r="B174" s="1" t="s">
        <v>29</v>
      </c>
      <c r="C174" s="2">
        <v>30</v>
      </c>
      <c r="D174" s="1">
        <v>2.2799999999999998</v>
      </c>
      <c r="E174" s="1">
        <v>0.24</v>
      </c>
      <c r="F174" s="1">
        <v>14.76</v>
      </c>
      <c r="G174" s="1">
        <v>71</v>
      </c>
      <c r="H174" s="1">
        <v>0</v>
      </c>
      <c r="I174" s="1">
        <v>1.4E-2</v>
      </c>
      <c r="J174" s="1">
        <v>0.33</v>
      </c>
      <c r="K174" s="1">
        <v>0</v>
      </c>
      <c r="L174" s="1">
        <v>6</v>
      </c>
      <c r="M174" s="1">
        <v>19.5</v>
      </c>
      <c r="N174" s="1">
        <v>4.2</v>
      </c>
      <c r="O174" s="1">
        <v>0.33</v>
      </c>
    </row>
    <row r="175" spans="1:15" s="3" customFormat="1" x14ac:dyDescent="0.3">
      <c r="A175" s="1"/>
      <c r="B175" s="1" t="s">
        <v>45</v>
      </c>
      <c r="C175" s="2">
        <v>20</v>
      </c>
      <c r="D175" s="1">
        <v>1</v>
      </c>
      <c r="E175" s="1">
        <v>0.2</v>
      </c>
      <c r="F175" s="1">
        <v>9</v>
      </c>
      <c r="G175" s="1">
        <v>44</v>
      </c>
      <c r="H175" s="1">
        <v>0</v>
      </c>
      <c r="I175" s="1">
        <v>1.4E-2</v>
      </c>
      <c r="J175" s="1">
        <v>0.108</v>
      </c>
      <c r="K175" s="1">
        <v>0</v>
      </c>
      <c r="L175" s="1">
        <v>2.76</v>
      </c>
      <c r="M175" s="1">
        <v>12.72</v>
      </c>
      <c r="N175" s="1">
        <v>3</v>
      </c>
      <c r="O175" s="1">
        <v>0.37</v>
      </c>
    </row>
    <row r="176" spans="1:15" s="3" customFormat="1" x14ac:dyDescent="0.3">
      <c r="A176" s="1" t="s">
        <v>144</v>
      </c>
      <c r="B176" s="1" t="s">
        <v>145</v>
      </c>
      <c r="C176" s="2" t="s">
        <v>146</v>
      </c>
      <c r="D176" s="1">
        <v>0.2</v>
      </c>
      <c r="E176" s="1">
        <v>1.5</v>
      </c>
      <c r="F176" s="1">
        <v>15.7</v>
      </c>
      <c r="G176" s="1">
        <v>65.3</v>
      </c>
      <c r="H176" s="1">
        <v>0</v>
      </c>
      <c r="I176" s="1">
        <v>0</v>
      </c>
      <c r="J176" s="1">
        <v>0</v>
      </c>
      <c r="K176" s="1">
        <v>0</v>
      </c>
      <c r="L176" s="1">
        <v>0.45</v>
      </c>
      <c r="M176" s="1">
        <v>0</v>
      </c>
      <c r="N176" s="1">
        <v>0</v>
      </c>
      <c r="O176" s="1">
        <v>4.4999999999999998E-2</v>
      </c>
    </row>
    <row r="177" spans="1:15" s="3" customFormat="1" x14ac:dyDescent="0.3">
      <c r="A177" s="1"/>
      <c r="B177" s="5" t="s">
        <v>34</v>
      </c>
      <c r="C177" s="2"/>
      <c r="D177" s="1">
        <v>18.28</v>
      </c>
      <c r="E177" s="1">
        <v>19.510000000000002</v>
      </c>
      <c r="F177" s="1">
        <v>86.23</v>
      </c>
      <c r="G177" s="1">
        <v>599.29999999999995</v>
      </c>
      <c r="H177" s="1">
        <f t="shared" ref="H177:O177" si="27">H171+H172+H173+H174+H175+H176</f>
        <v>6.0000000000000005E-2</v>
      </c>
      <c r="I177" s="1">
        <f t="shared" si="27"/>
        <v>0.35400000000000004</v>
      </c>
      <c r="J177" s="1">
        <f t="shared" si="27"/>
        <v>0.95800000000000007</v>
      </c>
      <c r="K177" s="1">
        <f t="shared" si="27"/>
        <v>13.55</v>
      </c>
      <c r="L177" s="1">
        <f t="shared" si="27"/>
        <v>381.91999999999996</v>
      </c>
      <c r="M177" s="1">
        <f t="shared" si="27"/>
        <v>414.07000000000005</v>
      </c>
      <c r="N177" s="1">
        <f t="shared" si="27"/>
        <v>81.05</v>
      </c>
      <c r="O177" s="1">
        <f t="shared" si="27"/>
        <v>6.2450000000000001</v>
      </c>
    </row>
    <row r="178" spans="1:15" s="3" customFormat="1" x14ac:dyDescent="0.3">
      <c r="A178" s="1"/>
      <c r="B178" s="4" t="s">
        <v>35</v>
      </c>
      <c r="C178" s="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s="3" customFormat="1" x14ac:dyDescent="0.3">
      <c r="A179" s="1" t="s">
        <v>118</v>
      </c>
      <c r="B179" s="1" t="s">
        <v>119</v>
      </c>
      <c r="C179" s="2">
        <v>60</v>
      </c>
      <c r="D179" s="1">
        <v>0.87</v>
      </c>
      <c r="E179" s="1">
        <v>4.05</v>
      </c>
      <c r="F179" s="1">
        <v>9.2100000000000009</v>
      </c>
      <c r="G179" s="1">
        <v>53.82</v>
      </c>
      <c r="H179" s="1">
        <v>0</v>
      </c>
      <c r="I179" s="1">
        <v>0.01</v>
      </c>
      <c r="J179" s="1">
        <v>1.4999999999999999E-2</v>
      </c>
      <c r="K179" s="1">
        <v>5.09</v>
      </c>
      <c r="L179" s="1">
        <v>14.63</v>
      </c>
      <c r="M179" s="1">
        <v>16.05</v>
      </c>
      <c r="N179" s="1">
        <v>9.9499999999999993</v>
      </c>
      <c r="O179" s="1">
        <v>0</v>
      </c>
    </row>
    <row r="180" spans="1:15" s="3" customFormat="1" ht="40.5" x14ac:dyDescent="0.3">
      <c r="A180" s="1" t="s">
        <v>120</v>
      </c>
      <c r="B180" s="1" t="s">
        <v>121</v>
      </c>
      <c r="C180" s="2" t="s">
        <v>310</v>
      </c>
      <c r="D180" s="1">
        <v>6.59</v>
      </c>
      <c r="E180" s="1">
        <v>7.62</v>
      </c>
      <c r="F180" s="1">
        <v>24.45</v>
      </c>
      <c r="G180" s="1">
        <v>232</v>
      </c>
      <c r="H180" s="1">
        <v>0.02</v>
      </c>
      <c r="I180" s="1">
        <v>0.16</v>
      </c>
      <c r="J180" s="1">
        <v>0.12</v>
      </c>
      <c r="K180" s="1">
        <v>15.1</v>
      </c>
      <c r="L180" s="1">
        <v>25.66</v>
      </c>
      <c r="M180" s="1">
        <v>87.7</v>
      </c>
      <c r="N180" s="1">
        <v>28.38</v>
      </c>
      <c r="O180" s="1">
        <v>1.44</v>
      </c>
    </row>
    <row r="181" spans="1:15" s="3" customFormat="1" ht="40.5" x14ac:dyDescent="0.3">
      <c r="A181" s="1" t="s">
        <v>91</v>
      </c>
      <c r="B181" s="1" t="s">
        <v>92</v>
      </c>
      <c r="C181" s="2">
        <v>200</v>
      </c>
      <c r="D181" s="1">
        <v>15.14</v>
      </c>
      <c r="E181" s="1">
        <v>14.9</v>
      </c>
      <c r="F181" s="1">
        <v>34.299999999999997</v>
      </c>
      <c r="G181" s="1">
        <v>344</v>
      </c>
      <c r="H181" s="1">
        <v>0.18</v>
      </c>
      <c r="I181" s="1">
        <v>0.12</v>
      </c>
      <c r="J181" s="1">
        <v>0.17</v>
      </c>
      <c r="K181" s="1">
        <v>20.79</v>
      </c>
      <c r="L181" s="1">
        <v>45.9</v>
      </c>
      <c r="M181" s="1">
        <v>188</v>
      </c>
      <c r="N181" s="1">
        <v>41.3</v>
      </c>
      <c r="O181" s="1">
        <v>2.7</v>
      </c>
    </row>
    <row r="182" spans="1:15" s="3" customFormat="1" x14ac:dyDescent="0.3">
      <c r="A182" s="1"/>
      <c r="B182" s="1" t="s">
        <v>29</v>
      </c>
      <c r="C182" s="2">
        <v>20</v>
      </c>
      <c r="D182" s="1">
        <v>1.52</v>
      </c>
      <c r="E182" s="1">
        <v>0.16</v>
      </c>
      <c r="F182" s="1">
        <v>9.84</v>
      </c>
      <c r="G182" s="1">
        <v>47.33</v>
      </c>
      <c r="H182" s="1">
        <v>0</v>
      </c>
      <c r="I182" s="1">
        <v>8.9999999999999993E-3</v>
      </c>
      <c r="J182" s="1">
        <v>0.22</v>
      </c>
      <c r="K182" s="1">
        <v>0</v>
      </c>
      <c r="L182" s="1">
        <v>4</v>
      </c>
      <c r="M182" s="1">
        <v>13</v>
      </c>
      <c r="N182" s="1">
        <v>2.8</v>
      </c>
      <c r="O182" s="1">
        <v>0.22</v>
      </c>
    </row>
    <row r="183" spans="1:15" s="3" customFormat="1" x14ac:dyDescent="0.3">
      <c r="A183" s="1"/>
      <c r="B183" s="1" t="s">
        <v>45</v>
      </c>
      <c r="C183" s="2">
        <v>20</v>
      </c>
      <c r="D183" s="1">
        <v>1</v>
      </c>
      <c r="E183" s="1">
        <v>0.2</v>
      </c>
      <c r="F183" s="1">
        <v>9</v>
      </c>
      <c r="G183" s="1">
        <v>44</v>
      </c>
      <c r="H183" s="1">
        <v>0</v>
      </c>
      <c r="I183" s="1">
        <v>1.4E-2</v>
      </c>
      <c r="J183" s="1">
        <v>0.108</v>
      </c>
      <c r="K183" s="1">
        <v>0</v>
      </c>
      <c r="L183" s="1">
        <v>2.76</v>
      </c>
      <c r="M183" s="1">
        <v>12.72</v>
      </c>
      <c r="N183" s="1">
        <v>3</v>
      </c>
      <c r="O183" s="1">
        <v>0.37</v>
      </c>
    </row>
    <row r="184" spans="1:15" s="3" customFormat="1" x14ac:dyDescent="0.3">
      <c r="A184" s="1" t="s">
        <v>81</v>
      </c>
      <c r="B184" s="1" t="s">
        <v>82</v>
      </c>
      <c r="C184" s="2">
        <v>200</v>
      </c>
      <c r="D184" s="1">
        <v>0</v>
      </c>
      <c r="E184" s="1">
        <v>0</v>
      </c>
      <c r="F184" s="1">
        <v>39</v>
      </c>
      <c r="G184" s="1">
        <v>76.8</v>
      </c>
      <c r="H184" s="1">
        <v>0.09</v>
      </c>
      <c r="I184" s="1">
        <v>1.4999999999999999E-2</v>
      </c>
      <c r="J184" s="1">
        <v>0.18</v>
      </c>
      <c r="K184" s="1">
        <v>9</v>
      </c>
      <c r="L184" s="1">
        <v>10</v>
      </c>
      <c r="M184" s="1">
        <v>80</v>
      </c>
      <c r="N184" s="1">
        <v>4</v>
      </c>
      <c r="O184" s="1">
        <v>1.8</v>
      </c>
    </row>
    <row r="185" spans="1:15" s="3" customFormat="1" x14ac:dyDescent="0.3">
      <c r="A185" s="1"/>
      <c r="B185" s="5" t="s">
        <v>48</v>
      </c>
      <c r="C185" s="2"/>
      <c r="D185" s="1">
        <f>D179+D180+D181+D182+D183+D184+1</f>
        <v>26.12</v>
      </c>
      <c r="E185" s="1">
        <f t="shared" ref="E185:O185" si="28">E179+E180+E181+E182+E183+E184</f>
        <v>26.93</v>
      </c>
      <c r="F185" s="1">
        <v>122.8</v>
      </c>
      <c r="G185" s="1">
        <f t="shared" si="28"/>
        <v>797.94999999999993</v>
      </c>
      <c r="H185" s="1">
        <f t="shared" si="28"/>
        <v>0.28999999999999998</v>
      </c>
      <c r="I185" s="1">
        <f t="shared" si="28"/>
        <v>0.32800000000000007</v>
      </c>
      <c r="J185" s="1">
        <f t="shared" si="28"/>
        <v>0.81299999999999994</v>
      </c>
      <c r="K185" s="1">
        <f t="shared" si="28"/>
        <v>49.98</v>
      </c>
      <c r="L185" s="1">
        <f t="shared" si="28"/>
        <v>102.95</v>
      </c>
      <c r="M185" s="1">
        <f t="shared" si="28"/>
        <v>397.47</v>
      </c>
      <c r="N185" s="1">
        <f t="shared" si="28"/>
        <v>89.429999999999993</v>
      </c>
      <c r="O185" s="1">
        <f t="shared" si="28"/>
        <v>6.53</v>
      </c>
    </row>
    <row r="186" spans="1:15" s="28" customFormat="1" x14ac:dyDescent="0.3">
      <c r="A186" s="27"/>
      <c r="B186" s="29" t="s">
        <v>49</v>
      </c>
      <c r="C186" s="5"/>
      <c r="D186" s="27">
        <f>D185+D177</f>
        <v>44.400000000000006</v>
      </c>
      <c r="E186" s="27">
        <f t="shared" ref="E186:O186" si="29">E185+E177</f>
        <v>46.44</v>
      </c>
      <c r="F186" s="27">
        <f t="shared" si="29"/>
        <v>209.03</v>
      </c>
      <c r="G186" s="27">
        <f t="shared" si="29"/>
        <v>1397.25</v>
      </c>
      <c r="H186" s="27">
        <f t="shared" si="29"/>
        <v>0.35</v>
      </c>
      <c r="I186" s="27">
        <f t="shared" si="29"/>
        <v>0.68200000000000016</v>
      </c>
      <c r="J186" s="27">
        <f t="shared" si="29"/>
        <v>1.7709999999999999</v>
      </c>
      <c r="K186" s="27">
        <f t="shared" si="29"/>
        <v>63.53</v>
      </c>
      <c r="L186" s="27">
        <f t="shared" si="29"/>
        <v>484.86999999999995</v>
      </c>
      <c r="M186" s="27">
        <f t="shared" si="29"/>
        <v>811.54000000000008</v>
      </c>
      <c r="N186" s="27">
        <f t="shared" si="29"/>
        <v>170.48</v>
      </c>
      <c r="O186" s="27">
        <f t="shared" si="29"/>
        <v>12.775</v>
      </c>
    </row>
    <row r="187" spans="1:15" s="3" customFormat="1" x14ac:dyDescent="0.3">
      <c r="A187" s="1"/>
      <c r="B187" s="1"/>
      <c r="C187" s="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s="3" customFormat="1" x14ac:dyDescent="0.3">
      <c r="A188" s="1"/>
      <c r="B188" s="27" t="s">
        <v>147</v>
      </c>
      <c r="C188" s="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s="3" customFormat="1" x14ac:dyDescent="0.3">
      <c r="A189" s="1"/>
      <c r="B189" s="4" t="s">
        <v>22</v>
      </c>
      <c r="C189" s="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s="3" customFormat="1" ht="40.5" x14ac:dyDescent="0.3">
      <c r="A190" s="1" t="s">
        <v>148</v>
      </c>
      <c r="B190" s="1" t="s">
        <v>149</v>
      </c>
      <c r="C190" s="2">
        <v>60</v>
      </c>
      <c r="D190" s="1">
        <v>1.66</v>
      </c>
      <c r="E190" s="1">
        <v>4.12</v>
      </c>
      <c r="F190" s="1">
        <v>2.58</v>
      </c>
      <c r="G190" s="1">
        <v>35</v>
      </c>
      <c r="H190" s="1">
        <v>0</v>
      </c>
      <c r="I190" s="1">
        <v>3.5999999999999997E-2</v>
      </c>
      <c r="J190" s="1">
        <v>0.42</v>
      </c>
      <c r="K190" s="1">
        <v>15</v>
      </c>
      <c r="L190" s="1">
        <v>8.4</v>
      </c>
      <c r="M190" s="1">
        <v>15.6</v>
      </c>
      <c r="N190" s="1">
        <v>12</v>
      </c>
      <c r="O190" s="1">
        <v>0.54</v>
      </c>
    </row>
    <row r="191" spans="1:15" s="3" customFormat="1" x14ac:dyDescent="0.3">
      <c r="A191" s="1" t="s">
        <v>69</v>
      </c>
      <c r="B191" s="1" t="s">
        <v>70</v>
      </c>
      <c r="C191" s="2">
        <v>150</v>
      </c>
      <c r="D191" s="1">
        <v>3.09</v>
      </c>
      <c r="E191" s="1">
        <v>4.657</v>
      </c>
      <c r="F191" s="1">
        <v>22.027000000000001</v>
      </c>
      <c r="G191" s="1">
        <v>146</v>
      </c>
      <c r="H191" s="1">
        <v>25.5</v>
      </c>
      <c r="I191" s="1">
        <v>0.16300000000000001</v>
      </c>
      <c r="J191" s="1">
        <v>0.18099999999999999</v>
      </c>
      <c r="K191" s="1">
        <v>25.93</v>
      </c>
      <c r="L191" s="1">
        <v>46.606000000000002</v>
      </c>
      <c r="M191" s="1">
        <v>97.335999999999999</v>
      </c>
      <c r="N191" s="1">
        <v>32.978000000000002</v>
      </c>
      <c r="O191" s="1">
        <v>1.2310000000000001</v>
      </c>
    </row>
    <row r="192" spans="1:15" s="3" customFormat="1" x14ac:dyDescent="0.3">
      <c r="A192" s="1" t="s">
        <v>96</v>
      </c>
      <c r="B192" s="1" t="s">
        <v>97</v>
      </c>
      <c r="C192" s="2">
        <v>100</v>
      </c>
      <c r="D192" s="1">
        <v>9.99</v>
      </c>
      <c r="E192" s="1">
        <v>13.4</v>
      </c>
      <c r="F192" s="1">
        <v>24.4</v>
      </c>
      <c r="G192" s="1">
        <v>204</v>
      </c>
      <c r="H192" s="1">
        <v>0</v>
      </c>
      <c r="I192" s="1">
        <v>0.06</v>
      </c>
      <c r="J192" s="1">
        <v>0.13</v>
      </c>
      <c r="K192" s="1">
        <v>1.37</v>
      </c>
      <c r="L192" s="1">
        <v>13.12</v>
      </c>
      <c r="M192" s="1">
        <v>153.75</v>
      </c>
      <c r="N192" s="1">
        <v>27.5</v>
      </c>
      <c r="O192" s="1">
        <v>1.87</v>
      </c>
    </row>
    <row r="193" spans="1:15" s="3" customFormat="1" x14ac:dyDescent="0.3">
      <c r="A193" s="1"/>
      <c r="B193" s="1" t="s">
        <v>29</v>
      </c>
      <c r="C193" s="2">
        <v>30</v>
      </c>
      <c r="D193" s="1">
        <v>2.2799999999999998</v>
      </c>
      <c r="E193" s="1">
        <v>0.24</v>
      </c>
      <c r="F193" s="1">
        <v>14.76</v>
      </c>
      <c r="G193" s="1">
        <v>71</v>
      </c>
      <c r="H193" s="1">
        <v>0</v>
      </c>
      <c r="I193" s="1">
        <v>1.4E-2</v>
      </c>
      <c r="J193" s="1">
        <v>0.33</v>
      </c>
      <c r="K193" s="1">
        <v>0</v>
      </c>
      <c r="L193" s="1">
        <v>6</v>
      </c>
      <c r="M193" s="1">
        <v>19.5</v>
      </c>
      <c r="N193" s="1">
        <v>4.2</v>
      </c>
      <c r="O193" s="1">
        <v>0.33</v>
      </c>
    </row>
    <row r="194" spans="1:15" s="3" customFormat="1" x14ac:dyDescent="0.3">
      <c r="A194" s="1"/>
      <c r="B194" s="1" t="s">
        <v>45</v>
      </c>
      <c r="C194" s="2">
        <v>20</v>
      </c>
      <c r="D194" s="1">
        <v>1</v>
      </c>
      <c r="E194" s="1">
        <v>0.2</v>
      </c>
      <c r="F194" s="1">
        <v>9</v>
      </c>
      <c r="G194" s="1">
        <v>44</v>
      </c>
      <c r="H194" s="1">
        <v>0</v>
      </c>
      <c r="I194" s="1">
        <v>1.4E-2</v>
      </c>
      <c r="J194" s="1">
        <v>0.108</v>
      </c>
      <c r="K194" s="1">
        <v>0</v>
      </c>
      <c r="L194" s="1">
        <v>2.76</v>
      </c>
      <c r="M194" s="1">
        <v>12.72</v>
      </c>
      <c r="N194" s="1">
        <v>3</v>
      </c>
      <c r="O194" s="1">
        <v>0.37</v>
      </c>
    </row>
    <row r="195" spans="1:15" s="3" customFormat="1" x14ac:dyDescent="0.3">
      <c r="A195" s="1" t="s">
        <v>73</v>
      </c>
      <c r="B195" s="1" t="s">
        <v>74</v>
      </c>
      <c r="C195" s="2">
        <v>200</v>
      </c>
      <c r="D195" s="1">
        <v>3.3</v>
      </c>
      <c r="E195" s="1">
        <v>1.51</v>
      </c>
      <c r="F195" s="1">
        <v>29.06</v>
      </c>
      <c r="G195" s="1">
        <v>125</v>
      </c>
      <c r="H195" s="1">
        <v>20.25</v>
      </c>
      <c r="I195" s="1">
        <v>0.115</v>
      </c>
      <c r="J195" s="1">
        <v>0.75</v>
      </c>
      <c r="K195" s="1">
        <v>1.3</v>
      </c>
      <c r="L195" s="1">
        <v>170.6</v>
      </c>
      <c r="M195" s="1">
        <v>130</v>
      </c>
      <c r="N195" s="1">
        <v>34</v>
      </c>
      <c r="O195" s="1">
        <v>1.06</v>
      </c>
    </row>
    <row r="196" spans="1:15" s="3" customFormat="1" x14ac:dyDescent="0.3">
      <c r="A196" s="1"/>
      <c r="B196" s="5" t="s">
        <v>34</v>
      </c>
      <c r="C196" s="2"/>
      <c r="D196" s="1">
        <v>19.32</v>
      </c>
      <c r="E196" s="1">
        <v>20.446999999999999</v>
      </c>
      <c r="F196" s="1">
        <v>92.977000000000004</v>
      </c>
      <c r="G196" s="1">
        <v>584.20000000000005</v>
      </c>
      <c r="H196" s="1">
        <f t="shared" ref="H196:O196" si="30">H190+H191+H192+H193+H194+H195</f>
        <v>45.75</v>
      </c>
      <c r="I196" s="1">
        <f t="shared" si="30"/>
        <v>0.40200000000000002</v>
      </c>
      <c r="J196" s="1">
        <f t="shared" si="30"/>
        <v>1.919</v>
      </c>
      <c r="K196" s="1">
        <f t="shared" si="30"/>
        <v>43.599999999999994</v>
      </c>
      <c r="L196" s="1">
        <f t="shared" si="30"/>
        <v>247.48599999999999</v>
      </c>
      <c r="M196" s="1">
        <f t="shared" si="30"/>
        <v>428.90600000000001</v>
      </c>
      <c r="N196" s="1">
        <f t="shared" si="30"/>
        <v>113.67800000000001</v>
      </c>
      <c r="O196" s="1">
        <f t="shared" si="30"/>
        <v>5.4009999999999998</v>
      </c>
    </row>
    <row r="197" spans="1:15" s="3" customFormat="1" x14ac:dyDescent="0.3">
      <c r="A197" s="1"/>
      <c r="B197" s="4" t="s">
        <v>35</v>
      </c>
      <c r="C197" s="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s="3" customFormat="1" ht="60.75" x14ac:dyDescent="0.3">
      <c r="A198" s="1" t="s">
        <v>150</v>
      </c>
      <c r="B198" s="1" t="s">
        <v>316</v>
      </c>
      <c r="C198" s="2">
        <v>60</v>
      </c>
      <c r="D198" s="1">
        <v>0.7</v>
      </c>
      <c r="E198" s="1">
        <v>3.06</v>
      </c>
      <c r="F198" s="1">
        <v>6.65</v>
      </c>
      <c r="G198" s="1">
        <v>63.6</v>
      </c>
      <c r="H198" s="1">
        <v>0</v>
      </c>
      <c r="I198" s="1">
        <v>1.7000000000000001E-2</v>
      </c>
      <c r="J198" s="1">
        <v>1.7000000000000001E-2</v>
      </c>
      <c r="K198" s="1">
        <v>14.85</v>
      </c>
      <c r="L198" s="1">
        <v>20.94</v>
      </c>
      <c r="M198" s="1">
        <v>17.61</v>
      </c>
      <c r="N198" s="1">
        <v>10.98</v>
      </c>
      <c r="O198" s="1">
        <v>0.57999999999999996</v>
      </c>
    </row>
    <row r="199" spans="1:15" s="3" customFormat="1" ht="40.5" x14ac:dyDescent="0.3">
      <c r="A199" s="1" t="s">
        <v>77</v>
      </c>
      <c r="B199" s="1" t="s">
        <v>78</v>
      </c>
      <c r="C199" s="2" t="s">
        <v>310</v>
      </c>
      <c r="D199" s="1">
        <v>8.36</v>
      </c>
      <c r="E199" s="1">
        <v>6.33</v>
      </c>
      <c r="F199" s="1">
        <v>27.44</v>
      </c>
      <c r="G199" s="1">
        <v>200</v>
      </c>
      <c r="H199" s="1">
        <v>0.01</v>
      </c>
      <c r="I199" s="1">
        <v>0.13</v>
      </c>
      <c r="J199" s="1">
        <v>0.09</v>
      </c>
      <c r="K199" s="1">
        <v>12.77</v>
      </c>
      <c r="L199" s="1">
        <v>20.65</v>
      </c>
      <c r="M199" s="1">
        <v>60.4</v>
      </c>
      <c r="N199" s="1">
        <v>25.67</v>
      </c>
      <c r="O199" s="1">
        <v>1.35</v>
      </c>
    </row>
    <row r="200" spans="1:15" s="3" customFormat="1" x14ac:dyDescent="0.3">
      <c r="A200" s="1" t="s">
        <v>60</v>
      </c>
      <c r="B200" s="1" t="s">
        <v>61</v>
      </c>
      <c r="C200" s="2">
        <v>150</v>
      </c>
      <c r="D200" s="1">
        <v>3.8340000000000001</v>
      </c>
      <c r="E200" s="1">
        <v>5.42</v>
      </c>
      <c r="F200" s="1">
        <v>31.6</v>
      </c>
      <c r="G200" s="1">
        <v>210</v>
      </c>
      <c r="H200" s="1">
        <v>0.03</v>
      </c>
      <c r="I200" s="1">
        <v>0.04</v>
      </c>
      <c r="J200" s="1">
        <v>0.02</v>
      </c>
      <c r="K200" s="1">
        <v>0</v>
      </c>
      <c r="L200" s="1">
        <v>7.44</v>
      </c>
      <c r="M200" s="1">
        <v>80.400000000000006</v>
      </c>
      <c r="N200" s="1">
        <v>26</v>
      </c>
      <c r="O200" s="1">
        <v>0.53</v>
      </c>
    </row>
    <row r="201" spans="1:15" s="3" customFormat="1" x14ac:dyDescent="0.3">
      <c r="A201" s="1" t="s">
        <v>114</v>
      </c>
      <c r="B201" s="1" t="s">
        <v>115</v>
      </c>
      <c r="C201" s="2" t="s">
        <v>312</v>
      </c>
      <c r="D201" s="1">
        <v>9.4</v>
      </c>
      <c r="E201" s="1">
        <v>7.04</v>
      </c>
      <c r="F201" s="1">
        <v>12.76</v>
      </c>
      <c r="G201" s="1">
        <v>174</v>
      </c>
      <c r="H201" s="1">
        <v>0.04</v>
      </c>
      <c r="I201" s="1">
        <v>0.11</v>
      </c>
      <c r="J201" s="1">
        <v>0.12</v>
      </c>
      <c r="K201" s="1">
        <v>2.5499999999999998</v>
      </c>
      <c r="L201" s="1">
        <v>52.95</v>
      </c>
      <c r="M201" s="1">
        <v>239.39</v>
      </c>
      <c r="N201" s="1">
        <v>56.27</v>
      </c>
      <c r="O201" s="1">
        <v>0.89</v>
      </c>
    </row>
    <row r="202" spans="1:15" s="3" customFormat="1" x14ac:dyDescent="0.3">
      <c r="A202" s="1"/>
      <c r="B202" s="1" t="s">
        <v>29</v>
      </c>
      <c r="C202" s="2">
        <v>20</v>
      </c>
      <c r="D202" s="1">
        <v>1.52</v>
      </c>
      <c r="E202" s="1">
        <v>0.16</v>
      </c>
      <c r="F202" s="1">
        <v>9.84</v>
      </c>
      <c r="G202" s="1">
        <v>47.33</v>
      </c>
      <c r="H202" s="1">
        <v>0</v>
      </c>
      <c r="I202" s="1">
        <v>8.9999999999999993E-3</v>
      </c>
      <c r="J202" s="1">
        <v>0.22</v>
      </c>
      <c r="K202" s="1">
        <v>0</v>
      </c>
      <c r="L202" s="1">
        <v>4</v>
      </c>
      <c r="M202" s="1">
        <v>13</v>
      </c>
      <c r="N202" s="1">
        <v>2.8</v>
      </c>
      <c r="O202" s="1">
        <v>0.22</v>
      </c>
    </row>
    <row r="203" spans="1:15" s="3" customFormat="1" x14ac:dyDescent="0.3">
      <c r="A203" s="1"/>
      <c r="B203" s="1" t="s">
        <v>45</v>
      </c>
      <c r="C203" s="2">
        <v>20</v>
      </c>
      <c r="D203" s="1">
        <v>1</v>
      </c>
      <c r="E203" s="1">
        <v>0.2</v>
      </c>
      <c r="F203" s="1">
        <v>9</v>
      </c>
      <c r="G203" s="1">
        <v>44</v>
      </c>
      <c r="H203" s="1">
        <v>0</v>
      </c>
      <c r="I203" s="1">
        <v>1.4E-2</v>
      </c>
      <c r="J203" s="1">
        <v>0.108</v>
      </c>
      <c r="K203" s="1">
        <v>0</v>
      </c>
      <c r="L203" s="1">
        <v>2.76</v>
      </c>
      <c r="M203" s="1">
        <v>12.72</v>
      </c>
      <c r="N203" s="1">
        <v>3</v>
      </c>
      <c r="O203" s="1">
        <v>0.37</v>
      </c>
    </row>
    <row r="204" spans="1:15" s="3" customFormat="1" x14ac:dyDescent="0.3">
      <c r="A204" s="1" t="s">
        <v>31</v>
      </c>
      <c r="B204" s="1" t="s">
        <v>32</v>
      </c>
      <c r="C204" s="2" t="s">
        <v>33</v>
      </c>
      <c r="D204" s="1">
        <v>2.1000000000000001E-2</v>
      </c>
      <c r="E204" s="1">
        <v>5.0000000000000001E-3</v>
      </c>
      <c r="F204" s="1">
        <v>14.975</v>
      </c>
      <c r="G204" s="1">
        <v>60</v>
      </c>
      <c r="H204" s="1">
        <v>0</v>
      </c>
      <c r="I204" s="1">
        <v>0</v>
      </c>
      <c r="J204" s="1">
        <v>0</v>
      </c>
      <c r="K204" s="1">
        <v>0</v>
      </c>
      <c r="L204" s="1">
        <v>0.45</v>
      </c>
      <c r="M204" s="1">
        <v>0</v>
      </c>
      <c r="N204" s="1">
        <v>0</v>
      </c>
      <c r="O204" s="1">
        <v>4.4999999999999998E-2</v>
      </c>
    </row>
    <row r="205" spans="1:15" s="3" customFormat="1" x14ac:dyDescent="0.3">
      <c r="A205" s="1"/>
      <c r="B205" s="5" t="s">
        <v>48</v>
      </c>
      <c r="C205" s="2"/>
      <c r="D205" s="1">
        <v>25.893999999999998</v>
      </c>
      <c r="E205" s="1">
        <v>27.9</v>
      </c>
      <c r="F205" s="1">
        <f t="shared" ref="F205:O205" si="31">F198+F199+F200+F201+F202+F203+F204</f>
        <v>112.265</v>
      </c>
      <c r="G205" s="1">
        <f t="shared" si="31"/>
        <v>798.93000000000006</v>
      </c>
      <c r="H205" s="1">
        <f t="shared" si="31"/>
        <v>0.08</v>
      </c>
      <c r="I205" s="1">
        <f t="shared" si="31"/>
        <v>0.32000000000000006</v>
      </c>
      <c r="J205" s="1">
        <f t="shared" si="31"/>
        <v>0.57499999999999996</v>
      </c>
      <c r="K205" s="1">
        <f t="shared" si="31"/>
        <v>30.169999999999998</v>
      </c>
      <c r="L205" s="1">
        <f t="shared" si="31"/>
        <v>109.19000000000001</v>
      </c>
      <c r="M205" s="1">
        <f t="shared" si="31"/>
        <v>423.52</v>
      </c>
      <c r="N205" s="1">
        <f t="shared" si="31"/>
        <v>124.72000000000001</v>
      </c>
      <c r="O205" s="1">
        <f t="shared" si="31"/>
        <v>3.9850000000000003</v>
      </c>
    </row>
    <row r="206" spans="1:15" s="28" customFormat="1" x14ac:dyDescent="0.3">
      <c r="A206" s="27"/>
      <c r="B206" s="29" t="s">
        <v>49</v>
      </c>
      <c r="C206" s="5"/>
      <c r="D206" s="27">
        <f>D205+D196</f>
        <v>45.213999999999999</v>
      </c>
      <c r="E206" s="27">
        <f t="shared" ref="E206:O206" si="32">E205+E196</f>
        <v>48.346999999999994</v>
      </c>
      <c r="F206" s="27">
        <f t="shared" si="32"/>
        <v>205.24200000000002</v>
      </c>
      <c r="G206" s="27">
        <f t="shared" si="32"/>
        <v>1383.13</v>
      </c>
      <c r="H206" s="27">
        <f t="shared" si="32"/>
        <v>45.83</v>
      </c>
      <c r="I206" s="27">
        <f t="shared" si="32"/>
        <v>0.72200000000000009</v>
      </c>
      <c r="J206" s="27">
        <f t="shared" si="32"/>
        <v>2.4939999999999998</v>
      </c>
      <c r="K206" s="27">
        <f t="shared" si="32"/>
        <v>73.77</v>
      </c>
      <c r="L206" s="27">
        <f t="shared" si="32"/>
        <v>356.67599999999999</v>
      </c>
      <c r="M206" s="27">
        <f t="shared" si="32"/>
        <v>852.42599999999993</v>
      </c>
      <c r="N206" s="27">
        <f t="shared" si="32"/>
        <v>238.39800000000002</v>
      </c>
      <c r="O206" s="27">
        <f t="shared" si="32"/>
        <v>9.3859999999999992</v>
      </c>
    </row>
    <row r="207" spans="1:15" s="3" customFormat="1" x14ac:dyDescent="0.3">
      <c r="A207" s="1"/>
      <c r="B207" s="1"/>
      <c r="C207" s="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s="3" customFormat="1" x14ac:dyDescent="0.3">
      <c r="A208" s="1"/>
      <c r="B208" s="27" t="s">
        <v>151</v>
      </c>
      <c r="C208" s="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s="3" customFormat="1" x14ac:dyDescent="0.3">
      <c r="A209" s="1"/>
      <c r="B209" s="4" t="s">
        <v>22</v>
      </c>
      <c r="C209" s="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s="3" customFormat="1" x14ac:dyDescent="0.3">
      <c r="A210" s="1" t="s">
        <v>23</v>
      </c>
      <c r="B210" s="1" t="s">
        <v>182</v>
      </c>
      <c r="C210" s="2">
        <v>100</v>
      </c>
      <c r="D210" s="1">
        <v>0.4</v>
      </c>
      <c r="E210" s="1">
        <v>0.4</v>
      </c>
      <c r="F210" s="1">
        <v>7.35</v>
      </c>
      <c r="G210" s="1">
        <v>46.6</v>
      </c>
      <c r="H210" s="1">
        <v>0</v>
      </c>
      <c r="I210" s="1">
        <v>0.03</v>
      </c>
      <c r="J210" s="1">
        <v>0.2</v>
      </c>
      <c r="K210" s="1">
        <v>10</v>
      </c>
      <c r="L210" s="1">
        <v>16</v>
      </c>
      <c r="M210" s="1">
        <v>11</v>
      </c>
      <c r="N210" s="1">
        <v>9</v>
      </c>
      <c r="O210" s="1">
        <v>2.2000000000000002</v>
      </c>
    </row>
    <row r="211" spans="1:15" s="3" customFormat="1" x14ac:dyDescent="0.3">
      <c r="A211" s="1" t="s">
        <v>94</v>
      </c>
      <c r="B211" s="1" t="s">
        <v>152</v>
      </c>
      <c r="C211" s="2">
        <v>60</v>
      </c>
      <c r="D211" s="1">
        <v>0.66</v>
      </c>
      <c r="E211" s="1">
        <v>0.12</v>
      </c>
      <c r="F211" s="1">
        <v>2.2799999999999998</v>
      </c>
      <c r="G211" s="1">
        <v>14</v>
      </c>
      <c r="H211" s="1">
        <v>0</v>
      </c>
      <c r="I211" s="1">
        <v>0.01</v>
      </c>
      <c r="J211" s="1">
        <v>2.4E-2</v>
      </c>
      <c r="K211" s="1">
        <v>6</v>
      </c>
      <c r="L211" s="1">
        <v>13.8</v>
      </c>
      <c r="M211" s="1">
        <v>25.2</v>
      </c>
      <c r="N211" s="1">
        <v>8.4</v>
      </c>
      <c r="O211" s="1">
        <v>0.36</v>
      </c>
    </row>
    <row r="212" spans="1:15" s="3" customFormat="1" ht="40.5" x14ac:dyDescent="0.3">
      <c r="A212" s="1" t="s">
        <v>41</v>
      </c>
      <c r="B212" s="1" t="s">
        <v>42</v>
      </c>
      <c r="C212" s="2">
        <v>150</v>
      </c>
      <c r="D212" s="1">
        <v>5.47</v>
      </c>
      <c r="E212" s="1">
        <v>6.37</v>
      </c>
      <c r="F212" s="1">
        <v>34.340000000000003</v>
      </c>
      <c r="G212" s="1">
        <v>204</v>
      </c>
      <c r="H212" s="1">
        <v>0.03</v>
      </c>
      <c r="I212" s="1">
        <v>0.09</v>
      </c>
      <c r="J212" s="1">
        <v>0.02</v>
      </c>
      <c r="K212" s="1">
        <v>0</v>
      </c>
      <c r="L212" s="1">
        <v>11.81</v>
      </c>
      <c r="M212" s="1">
        <v>47.64</v>
      </c>
      <c r="N212" s="1">
        <v>8.36</v>
      </c>
      <c r="O212" s="1">
        <v>0.85</v>
      </c>
    </row>
    <row r="213" spans="1:15" s="3" customFormat="1" x14ac:dyDescent="0.3">
      <c r="A213" s="1" t="s">
        <v>107</v>
      </c>
      <c r="B213" s="1" t="s">
        <v>108</v>
      </c>
      <c r="C213" s="2">
        <v>100</v>
      </c>
      <c r="D213" s="1">
        <v>10.5</v>
      </c>
      <c r="E213" s="1">
        <v>7.11</v>
      </c>
      <c r="F213" s="1">
        <v>9.7799999999999994</v>
      </c>
      <c r="G213" s="1">
        <v>202</v>
      </c>
      <c r="H213" s="1">
        <v>1.2E-2</v>
      </c>
      <c r="I213" s="1">
        <v>0.01</v>
      </c>
      <c r="J213" s="1">
        <v>0.13</v>
      </c>
      <c r="K213" s="1">
        <v>1.62</v>
      </c>
      <c r="L213" s="1">
        <v>19.87</v>
      </c>
      <c r="M213" s="1">
        <v>151</v>
      </c>
      <c r="N213" s="1">
        <v>18.850000000000001</v>
      </c>
      <c r="O213" s="1">
        <v>2.62</v>
      </c>
    </row>
    <row r="214" spans="1:15" s="3" customFormat="1" x14ac:dyDescent="0.3">
      <c r="A214" s="1"/>
      <c r="B214" s="1" t="s">
        <v>29</v>
      </c>
      <c r="C214" s="2">
        <v>20</v>
      </c>
      <c r="D214" s="1">
        <v>1.52</v>
      </c>
      <c r="E214" s="1">
        <v>0.16</v>
      </c>
      <c r="F214" s="1">
        <v>9.84</v>
      </c>
      <c r="G214" s="1">
        <v>47.33</v>
      </c>
      <c r="H214" s="1">
        <v>0</v>
      </c>
      <c r="I214" s="1">
        <v>8.9999999999999993E-3</v>
      </c>
      <c r="J214" s="1">
        <v>0.22</v>
      </c>
      <c r="K214" s="1">
        <v>0</v>
      </c>
      <c r="L214" s="1">
        <v>4</v>
      </c>
      <c r="M214" s="1">
        <v>13</v>
      </c>
      <c r="N214" s="1">
        <v>2.8</v>
      </c>
      <c r="O214" s="1">
        <v>0.22</v>
      </c>
    </row>
    <row r="215" spans="1:15" s="3" customFormat="1" x14ac:dyDescent="0.3">
      <c r="A215" s="1"/>
      <c r="B215" s="1" t="s">
        <v>45</v>
      </c>
      <c r="C215" s="2">
        <v>20</v>
      </c>
      <c r="D215" s="1">
        <v>1</v>
      </c>
      <c r="E215" s="1">
        <v>0.2</v>
      </c>
      <c r="F215" s="1">
        <v>9</v>
      </c>
      <c r="G215" s="1">
        <v>44</v>
      </c>
      <c r="H215" s="1">
        <v>0</v>
      </c>
      <c r="I215" s="1">
        <v>1.4E-2</v>
      </c>
      <c r="J215" s="1">
        <v>0.108</v>
      </c>
      <c r="K215" s="1">
        <v>0</v>
      </c>
      <c r="L215" s="1">
        <v>2.76</v>
      </c>
      <c r="M215" s="1">
        <v>12.72</v>
      </c>
      <c r="N215" s="1">
        <v>3</v>
      </c>
      <c r="O215" s="1">
        <v>0.37</v>
      </c>
    </row>
    <row r="216" spans="1:15" s="3" customFormat="1" x14ac:dyDescent="0.3">
      <c r="A216" s="1" t="s">
        <v>98</v>
      </c>
      <c r="B216" s="1" t="s">
        <v>99</v>
      </c>
      <c r="C216" s="2" t="s">
        <v>100</v>
      </c>
      <c r="D216" s="1">
        <v>1.6</v>
      </c>
      <c r="E216" s="1">
        <v>1.65</v>
      </c>
      <c r="F216" s="1">
        <v>15.36</v>
      </c>
      <c r="G216" s="1">
        <v>70.69</v>
      </c>
      <c r="H216" s="1">
        <v>2.1000000000000001E-2</v>
      </c>
      <c r="I216" s="1">
        <v>0.75</v>
      </c>
      <c r="J216" s="1">
        <v>0.505</v>
      </c>
      <c r="K216" s="1">
        <v>0.85</v>
      </c>
      <c r="L216" s="1">
        <v>65.25</v>
      </c>
      <c r="M216" s="1">
        <v>53.24</v>
      </c>
      <c r="N216" s="1">
        <v>11.4</v>
      </c>
      <c r="O216" s="1">
        <v>0.85</v>
      </c>
    </row>
    <row r="217" spans="1:15" s="3" customFormat="1" x14ac:dyDescent="0.3">
      <c r="A217" s="1"/>
      <c r="B217" s="5" t="s">
        <v>34</v>
      </c>
      <c r="C217" s="2"/>
      <c r="D217" s="1">
        <v>20.41</v>
      </c>
      <c r="E217" s="1">
        <v>19.079999999999998</v>
      </c>
      <c r="F217" s="1">
        <v>85.52</v>
      </c>
      <c r="G217" s="1">
        <v>605.69000000000005</v>
      </c>
      <c r="H217" s="1">
        <f t="shared" ref="H217:O217" si="33">H211+H212+H213+H214+H215+H216</f>
        <v>6.3E-2</v>
      </c>
      <c r="I217" s="1">
        <f t="shared" si="33"/>
        <v>0.88300000000000001</v>
      </c>
      <c r="J217" s="1">
        <f t="shared" si="33"/>
        <v>1.0070000000000001</v>
      </c>
      <c r="K217" s="1">
        <f t="shared" si="33"/>
        <v>8.4700000000000006</v>
      </c>
      <c r="L217" s="1">
        <f t="shared" si="33"/>
        <v>117.49000000000001</v>
      </c>
      <c r="M217" s="1">
        <f t="shared" si="33"/>
        <v>302.8</v>
      </c>
      <c r="N217" s="1">
        <f t="shared" si="33"/>
        <v>52.809999999999995</v>
      </c>
      <c r="O217" s="1">
        <f t="shared" si="33"/>
        <v>5.27</v>
      </c>
    </row>
    <row r="218" spans="1:15" s="3" customFormat="1" x14ac:dyDescent="0.3">
      <c r="A218" s="1"/>
      <c r="B218" s="4" t="s">
        <v>35</v>
      </c>
      <c r="C218" s="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s="3" customFormat="1" ht="60.75" x14ac:dyDescent="0.3">
      <c r="A219" s="1" t="s">
        <v>153</v>
      </c>
      <c r="B219" s="1" t="s">
        <v>154</v>
      </c>
      <c r="C219" s="2">
        <v>60</v>
      </c>
      <c r="D219" s="1">
        <v>0.75</v>
      </c>
      <c r="E219" s="1">
        <v>4.05</v>
      </c>
      <c r="F219" s="1">
        <v>10.16</v>
      </c>
      <c r="G219" s="1">
        <v>77.06</v>
      </c>
      <c r="H219" s="1">
        <v>0</v>
      </c>
      <c r="I219" s="1">
        <v>0.03</v>
      </c>
      <c r="J219" s="1">
        <v>0.04</v>
      </c>
      <c r="K219" s="1">
        <v>2.9</v>
      </c>
      <c r="L219" s="1">
        <v>29.6</v>
      </c>
      <c r="M219" s="1">
        <v>31.9</v>
      </c>
      <c r="N219" s="1">
        <v>22.04</v>
      </c>
      <c r="O219" s="1">
        <v>0.41</v>
      </c>
    </row>
    <row r="220" spans="1:15" s="3" customFormat="1" ht="40.5" x14ac:dyDescent="0.3">
      <c r="A220" s="1" t="s">
        <v>58</v>
      </c>
      <c r="B220" s="1" t="s">
        <v>59</v>
      </c>
      <c r="C220" s="2" t="s">
        <v>310</v>
      </c>
      <c r="D220" s="1">
        <v>7.5</v>
      </c>
      <c r="E220" s="1">
        <v>8.5</v>
      </c>
      <c r="F220" s="1">
        <v>18.2</v>
      </c>
      <c r="G220" s="1">
        <v>187.7</v>
      </c>
      <c r="H220" s="1">
        <v>0.15</v>
      </c>
      <c r="I220" s="1">
        <v>0.45</v>
      </c>
      <c r="J220" s="1">
        <v>0.6</v>
      </c>
      <c r="K220" s="1">
        <v>10.25</v>
      </c>
      <c r="L220" s="1">
        <v>45.25</v>
      </c>
      <c r="M220" s="1">
        <v>78.739999999999995</v>
      </c>
      <c r="N220" s="1">
        <v>24.45</v>
      </c>
      <c r="O220" s="1">
        <v>1.1499999999999999</v>
      </c>
    </row>
    <row r="221" spans="1:15" s="3" customFormat="1" x14ac:dyDescent="0.3">
      <c r="A221" s="1" t="s">
        <v>155</v>
      </c>
      <c r="B221" s="1" t="s">
        <v>156</v>
      </c>
      <c r="C221" s="2">
        <v>150</v>
      </c>
      <c r="D221" s="1">
        <v>5.12</v>
      </c>
      <c r="E221" s="1">
        <v>5.82</v>
      </c>
      <c r="F221" s="1">
        <v>28.15</v>
      </c>
      <c r="G221" s="1">
        <v>205</v>
      </c>
      <c r="H221" s="1">
        <v>0.03</v>
      </c>
      <c r="I221" s="1">
        <v>4.4999999999999998E-2</v>
      </c>
      <c r="J221" s="1">
        <v>0.01</v>
      </c>
      <c r="K221" s="1">
        <v>0</v>
      </c>
      <c r="L221" s="1">
        <v>146.19999999999999</v>
      </c>
      <c r="M221" s="1">
        <v>115.4</v>
      </c>
      <c r="N221" s="1">
        <v>44.04</v>
      </c>
      <c r="O221" s="1">
        <v>0.35</v>
      </c>
    </row>
    <row r="222" spans="1:15" s="3" customFormat="1" x14ac:dyDescent="0.3">
      <c r="A222" s="1" t="s">
        <v>122</v>
      </c>
      <c r="B222" s="1" t="s">
        <v>123</v>
      </c>
      <c r="C222" s="2" t="s">
        <v>124</v>
      </c>
      <c r="D222" s="1">
        <v>9.75</v>
      </c>
      <c r="E222" s="1">
        <v>11.5</v>
      </c>
      <c r="F222" s="1">
        <v>7.9850000000000003</v>
      </c>
      <c r="G222" s="1">
        <v>156</v>
      </c>
      <c r="H222" s="1">
        <v>0</v>
      </c>
      <c r="I222" s="1">
        <v>6.0999999999999999E-2</v>
      </c>
      <c r="J222" s="1">
        <v>2.5979999999999999</v>
      </c>
      <c r="K222" s="1">
        <v>2.44</v>
      </c>
      <c r="L222" s="1">
        <v>14.89</v>
      </c>
      <c r="M222" s="1">
        <v>159.066</v>
      </c>
      <c r="N222" s="1">
        <v>20.92</v>
      </c>
      <c r="O222" s="1">
        <v>2.34</v>
      </c>
    </row>
    <row r="223" spans="1:15" s="3" customFormat="1" x14ac:dyDescent="0.3">
      <c r="A223" s="1"/>
      <c r="B223" s="1" t="s">
        <v>29</v>
      </c>
      <c r="C223" s="2">
        <v>20</v>
      </c>
      <c r="D223" s="1">
        <v>1.52</v>
      </c>
      <c r="E223" s="1">
        <v>0.16</v>
      </c>
      <c r="F223" s="1">
        <v>9.84</v>
      </c>
      <c r="G223" s="1">
        <v>47.33</v>
      </c>
      <c r="H223" s="1">
        <v>0</v>
      </c>
      <c r="I223" s="1">
        <v>8.9999999999999993E-3</v>
      </c>
      <c r="J223" s="1">
        <v>0.22</v>
      </c>
      <c r="K223" s="1">
        <v>0</v>
      </c>
      <c r="L223" s="1">
        <v>4</v>
      </c>
      <c r="M223" s="1">
        <v>13</v>
      </c>
      <c r="N223" s="1">
        <v>2.8</v>
      </c>
      <c r="O223" s="1">
        <v>0.22</v>
      </c>
    </row>
    <row r="224" spans="1:15" s="3" customFormat="1" x14ac:dyDescent="0.3">
      <c r="A224" s="1"/>
      <c r="B224" s="1" t="s">
        <v>45</v>
      </c>
      <c r="C224" s="2">
        <v>20</v>
      </c>
      <c r="D224" s="1">
        <v>1</v>
      </c>
      <c r="E224" s="1">
        <v>0.2</v>
      </c>
      <c r="F224" s="1">
        <v>9</v>
      </c>
      <c r="G224" s="1">
        <v>44</v>
      </c>
      <c r="H224" s="1">
        <v>0</v>
      </c>
      <c r="I224" s="1">
        <v>1.4E-2</v>
      </c>
      <c r="J224" s="1">
        <v>0.108</v>
      </c>
      <c r="K224" s="1">
        <v>0</v>
      </c>
      <c r="L224" s="1">
        <v>2.76</v>
      </c>
      <c r="M224" s="1">
        <v>12.72</v>
      </c>
      <c r="N224" s="1">
        <v>3</v>
      </c>
      <c r="O224" s="1">
        <v>0.37</v>
      </c>
    </row>
    <row r="225" spans="1:15" s="3" customFormat="1" x14ac:dyDescent="0.3">
      <c r="A225" s="1" t="s">
        <v>109</v>
      </c>
      <c r="B225" s="1" t="s">
        <v>110</v>
      </c>
      <c r="C225" s="2">
        <v>200</v>
      </c>
      <c r="D225" s="1">
        <v>0</v>
      </c>
      <c r="E225" s="1">
        <v>0</v>
      </c>
      <c r="F225" s="1">
        <v>35.94</v>
      </c>
      <c r="G225" s="1">
        <v>118</v>
      </c>
      <c r="H225" s="1">
        <v>0</v>
      </c>
      <c r="I225" s="1">
        <v>0</v>
      </c>
      <c r="J225" s="1">
        <v>0</v>
      </c>
      <c r="K225" s="1">
        <v>0</v>
      </c>
      <c r="L225" s="1">
        <v>0.3</v>
      </c>
      <c r="M225" s="1">
        <v>0</v>
      </c>
      <c r="N225" s="1">
        <v>0</v>
      </c>
      <c r="O225" s="1">
        <v>0.45</v>
      </c>
    </row>
    <row r="226" spans="1:15" s="3" customFormat="1" x14ac:dyDescent="0.3">
      <c r="A226" s="1"/>
      <c r="B226" s="5" t="s">
        <v>48</v>
      </c>
      <c r="C226" s="2"/>
      <c r="D226" s="1">
        <f>D219+D220+D221+D222+D223+D224+D225</f>
        <v>25.64</v>
      </c>
      <c r="E226" s="1">
        <v>28.31</v>
      </c>
      <c r="F226" s="1">
        <v>122.19499999999999</v>
      </c>
      <c r="G226" s="1">
        <f t="shared" ref="G226:O226" si="34">G219+G220+G221+G222+G223+G224+G225</f>
        <v>835.09</v>
      </c>
      <c r="H226" s="1">
        <f t="shared" si="34"/>
        <v>0.18</v>
      </c>
      <c r="I226" s="1">
        <f t="shared" si="34"/>
        <v>0.6090000000000001</v>
      </c>
      <c r="J226" s="1">
        <f t="shared" si="34"/>
        <v>3.5760000000000001</v>
      </c>
      <c r="K226" s="1">
        <f t="shared" si="34"/>
        <v>15.59</v>
      </c>
      <c r="L226" s="1">
        <f t="shared" si="34"/>
        <v>243</v>
      </c>
      <c r="M226" s="1">
        <f t="shared" si="34"/>
        <v>410.82600000000002</v>
      </c>
      <c r="N226" s="1">
        <f t="shared" si="34"/>
        <v>117.25</v>
      </c>
      <c r="O226" s="1">
        <f t="shared" si="34"/>
        <v>5.29</v>
      </c>
    </row>
    <row r="227" spans="1:15" s="28" customFormat="1" x14ac:dyDescent="0.3">
      <c r="A227" s="27"/>
      <c r="B227" s="29" t="s">
        <v>49</v>
      </c>
      <c r="C227" s="5"/>
      <c r="D227" s="27">
        <f>D226+D217</f>
        <v>46.05</v>
      </c>
      <c r="E227" s="27">
        <f t="shared" ref="E227:O227" si="35">E226+E217</f>
        <v>47.39</v>
      </c>
      <c r="F227" s="27">
        <f t="shared" si="35"/>
        <v>207.71499999999997</v>
      </c>
      <c r="G227" s="27">
        <f t="shared" si="35"/>
        <v>1440.7800000000002</v>
      </c>
      <c r="H227" s="27">
        <f t="shared" si="35"/>
        <v>0.24299999999999999</v>
      </c>
      <c r="I227" s="27">
        <f t="shared" si="35"/>
        <v>1.492</v>
      </c>
      <c r="J227" s="27">
        <f t="shared" si="35"/>
        <v>4.5830000000000002</v>
      </c>
      <c r="K227" s="27">
        <f t="shared" si="35"/>
        <v>24.060000000000002</v>
      </c>
      <c r="L227" s="27">
        <f t="shared" si="35"/>
        <v>360.49</v>
      </c>
      <c r="M227" s="27">
        <f t="shared" si="35"/>
        <v>713.62599999999998</v>
      </c>
      <c r="N227" s="27">
        <f t="shared" si="35"/>
        <v>170.06</v>
      </c>
      <c r="O227" s="27">
        <f t="shared" si="35"/>
        <v>10.559999999999999</v>
      </c>
    </row>
    <row r="228" spans="1:15" s="3" customFormat="1" x14ac:dyDescent="0.3">
      <c r="A228" s="1"/>
      <c r="B228" s="1"/>
      <c r="C228" s="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s="3" customFormat="1" x14ac:dyDescent="0.3">
      <c r="A229" s="1"/>
      <c r="B229" s="27" t="s">
        <v>157</v>
      </c>
      <c r="C229" s="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s="3" customFormat="1" x14ac:dyDescent="0.3">
      <c r="A230" s="1"/>
      <c r="B230" s="4" t="s">
        <v>22</v>
      </c>
      <c r="C230" s="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s="3" customFormat="1" x14ac:dyDescent="0.3">
      <c r="A231" s="1" t="s">
        <v>23</v>
      </c>
      <c r="B231" s="1" t="s">
        <v>182</v>
      </c>
      <c r="C231" s="1">
        <v>100</v>
      </c>
      <c r="D231" s="1">
        <v>0.4</v>
      </c>
      <c r="E231" s="1">
        <v>0.4</v>
      </c>
      <c r="F231" s="1">
        <v>7.35</v>
      </c>
      <c r="G231" s="1">
        <v>46.6</v>
      </c>
      <c r="H231" s="1">
        <v>0</v>
      </c>
      <c r="I231" s="1">
        <v>0.03</v>
      </c>
      <c r="J231" s="1">
        <v>0.2</v>
      </c>
      <c r="K231" s="1">
        <v>10</v>
      </c>
      <c r="L231" s="1">
        <v>16</v>
      </c>
      <c r="M231" s="1">
        <v>11</v>
      </c>
      <c r="N231" s="1">
        <v>9</v>
      </c>
      <c r="O231" s="1">
        <v>2.2000000000000002</v>
      </c>
    </row>
    <row r="232" spans="1:15" s="3" customFormat="1" x14ac:dyDescent="0.3">
      <c r="A232" s="1" t="s">
        <v>112</v>
      </c>
      <c r="B232" s="1" t="s">
        <v>113</v>
      </c>
      <c r="C232" s="2">
        <v>15</v>
      </c>
      <c r="D232" s="1">
        <v>3.9</v>
      </c>
      <c r="E232" s="1">
        <v>3.97</v>
      </c>
      <c r="F232" s="1">
        <v>0.52</v>
      </c>
      <c r="G232" s="1">
        <v>54.75</v>
      </c>
      <c r="H232" s="1">
        <v>0.6</v>
      </c>
      <c r="I232" s="1">
        <v>0</v>
      </c>
      <c r="J232" s="1">
        <v>0</v>
      </c>
      <c r="K232" s="1">
        <v>0.04</v>
      </c>
      <c r="L232" s="1">
        <v>305</v>
      </c>
      <c r="M232" s="1">
        <v>81</v>
      </c>
      <c r="N232" s="1">
        <v>0.75</v>
      </c>
      <c r="O232" s="1">
        <v>0.14000000000000001</v>
      </c>
    </row>
    <row r="233" spans="1:15" s="3" customFormat="1" ht="40.5" x14ac:dyDescent="0.3">
      <c r="A233" s="1" t="s">
        <v>84</v>
      </c>
      <c r="B233" s="1" t="s">
        <v>85</v>
      </c>
      <c r="C233" s="2" t="s">
        <v>26</v>
      </c>
      <c r="D233" s="1">
        <v>7.4</v>
      </c>
      <c r="E233" s="1">
        <v>10.45</v>
      </c>
      <c r="F233" s="1">
        <v>32.97</v>
      </c>
      <c r="G233" s="1">
        <v>202</v>
      </c>
      <c r="H233" s="1">
        <v>0.05</v>
      </c>
      <c r="I233" s="1">
        <v>0.13</v>
      </c>
      <c r="J233" s="1">
        <v>0.16</v>
      </c>
      <c r="K233" s="1">
        <v>1.3</v>
      </c>
      <c r="L233" s="1">
        <v>339</v>
      </c>
      <c r="M233" s="1">
        <v>166</v>
      </c>
      <c r="N233" s="1">
        <v>39.65</v>
      </c>
      <c r="O233" s="1">
        <v>0.81</v>
      </c>
    </row>
    <row r="234" spans="1:15" s="3" customFormat="1" x14ac:dyDescent="0.3">
      <c r="A234" s="1" t="s">
        <v>86</v>
      </c>
      <c r="B234" s="1" t="s">
        <v>87</v>
      </c>
      <c r="C234" s="2">
        <v>60</v>
      </c>
      <c r="D234" s="1">
        <v>7.9</v>
      </c>
      <c r="E234" s="1">
        <v>6.9</v>
      </c>
      <c r="F234" s="1">
        <v>20.97</v>
      </c>
      <c r="G234" s="1">
        <v>173</v>
      </c>
      <c r="H234" s="1">
        <v>0.01</v>
      </c>
      <c r="I234" s="1">
        <v>7.0000000000000007E-2</v>
      </c>
      <c r="J234" s="1">
        <v>0.08</v>
      </c>
      <c r="K234" s="1">
        <v>0.22</v>
      </c>
      <c r="L234" s="1">
        <v>141.71</v>
      </c>
      <c r="M234" s="1">
        <v>78.88</v>
      </c>
      <c r="N234" s="1">
        <v>11.68</v>
      </c>
      <c r="O234" s="1">
        <v>0.57999999999999996</v>
      </c>
    </row>
    <row r="235" spans="1:15" s="3" customFormat="1" x14ac:dyDescent="0.3">
      <c r="A235" s="1"/>
      <c r="B235" s="1" t="s">
        <v>29</v>
      </c>
      <c r="C235" s="2">
        <v>30</v>
      </c>
      <c r="D235" s="1">
        <v>2.2799999999999998</v>
      </c>
      <c r="E235" s="1">
        <v>0.24</v>
      </c>
      <c r="F235" s="1">
        <v>14.76</v>
      </c>
      <c r="G235" s="1">
        <v>71</v>
      </c>
      <c r="H235" s="1">
        <v>0</v>
      </c>
      <c r="I235" s="1">
        <v>1.4E-2</v>
      </c>
      <c r="J235" s="1">
        <v>0.33</v>
      </c>
      <c r="K235" s="1">
        <v>0</v>
      </c>
      <c r="L235" s="1">
        <v>6</v>
      </c>
      <c r="M235" s="1">
        <v>19.5</v>
      </c>
      <c r="N235" s="1">
        <v>4.2</v>
      </c>
      <c r="O235" s="1">
        <v>0.33</v>
      </c>
    </row>
    <row r="236" spans="1:15" s="3" customFormat="1" x14ac:dyDescent="0.3">
      <c r="A236" s="1"/>
      <c r="B236" s="1" t="s">
        <v>45</v>
      </c>
      <c r="C236" s="2">
        <v>20</v>
      </c>
      <c r="D236" s="1">
        <v>1</v>
      </c>
      <c r="E236" s="1">
        <v>0.2</v>
      </c>
      <c r="F236" s="1">
        <v>9</v>
      </c>
      <c r="G236" s="1">
        <v>44</v>
      </c>
      <c r="H236" s="1">
        <v>0</v>
      </c>
      <c r="I236" s="1">
        <v>1.4E-2</v>
      </c>
      <c r="J236" s="1">
        <v>0.108</v>
      </c>
      <c r="K236" s="1">
        <v>0</v>
      </c>
      <c r="L236" s="1">
        <v>2.76</v>
      </c>
      <c r="M236" s="1">
        <v>12.72</v>
      </c>
      <c r="N236" s="1">
        <v>3</v>
      </c>
      <c r="O236" s="1">
        <v>0.37</v>
      </c>
    </row>
    <row r="237" spans="1:15" s="3" customFormat="1" x14ac:dyDescent="0.3">
      <c r="A237" s="1" t="s">
        <v>144</v>
      </c>
      <c r="B237" s="1" t="s">
        <v>145</v>
      </c>
      <c r="C237" s="2" t="s">
        <v>146</v>
      </c>
      <c r="D237" s="1">
        <v>0.2</v>
      </c>
      <c r="E237" s="1">
        <v>1.5</v>
      </c>
      <c r="F237" s="1">
        <v>15.7</v>
      </c>
      <c r="G237" s="1">
        <v>65.3</v>
      </c>
      <c r="H237" s="1">
        <v>0</v>
      </c>
      <c r="I237" s="1">
        <v>0</v>
      </c>
      <c r="J237" s="1">
        <v>0</v>
      </c>
      <c r="K237" s="1">
        <v>0</v>
      </c>
      <c r="L237" s="1">
        <v>0.45</v>
      </c>
      <c r="M237" s="1">
        <v>0</v>
      </c>
      <c r="N237" s="1">
        <v>0</v>
      </c>
      <c r="O237" s="1">
        <v>4.4999999999999998E-2</v>
      </c>
    </row>
    <row r="238" spans="1:15" s="3" customFormat="1" x14ac:dyDescent="0.3">
      <c r="A238" s="1"/>
      <c r="B238" s="5" t="s">
        <v>34</v>
      </c>
      <c r="C238" s="2"/>
      <c r="D238" s="1">
        <f>D231+D233+D234+D235+D236+D237</f>
        <v>19.18</v>
      </c>
      <c r="E238" s="1">
        <f t="shared" ref="E238:O238" si="36">E231+E233+E234+E235+E236+E237</f>
        <v>19.689999999999998</v>
      </c>
      <c r="F238" s="1">
        <f>F231+F233+F234+F235+F236</f>
        <v>85.05</v>
      </c>
      <c r="G238" s="1">
        <f t="shared" si="36"/>
        <v>601.9</v>
      </c>
      <c r="H238" s="1">
        <f t="shared" si="36"/>
        <v>6.0000000000000005E-2</v>
      </c>
      <c r="I238" s="1">
        <f t="shared" si="36"/>
        <v>0.25800000000000001</v>
      </c>
      <c r="J238" s="1">
        <f t="shared" si="36"/>
        <v>0.878</v>
      </c>
      <c r="K238" s="1">
        <f t="shared" si="36"/>
        <v>11.520000000000001</v>
      </c>
      <c r="L238" s="1">
        <f t="shared" si="36"/>
        <v>505.92</v>
      </c>
      <c r="M238" s="1">
        <f t="shared" si="36"/>
        <v>288.10000000000002</v>
      </c>
      <c r="N238" s="1">
        <f t="shared" si="36"/>
        <v>67.53</v>
      </c>
      <c r="O238" s="1">
        <f t="shared" si="36"/>
        <v>4.335</v>
      </c>
    </row>
    <row r="239" spans="1:15" s="3" customFormat="1" x14ac:dyDescent="0.3">
      <c r="A239" s="1"/>
      <c r="B239" s="4" t="s">
        <v>35</v>
      </c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s="3" customFormat="1" ht="79.5" customHeight="1" x14ac:dyDescent="0.3">
      <c r="A240" s="1" t="s">
        <v>158</v>
      </c>
      <c r="B240" s="1" t="s">
        <v>159</v>
      </c>
      <c r="C240" s="2">
        <v>60</v>
      </c>
      <c r="D240" s="1">
        <v>0.93</v>
      </c>
      <c r="E240" s="1">
        <v>3.05</v>
      </c>
      <c r="F240" s="1">
        <v>5.6449999999999996</v>
      </c>
      <c r="G240" s="1">
        <v>54</v>
      </c>
      <c r="H240" s="1">
        <v>0</v>
      </c>
      <c r="I240" s="1">
        <v>1.7999999999999999E-2</v>
      </c>
      <c r="J240" s="1">
        <v>1.391</v>
      </c>
      <c r="K240" s="1">
        <v>21.603000000000002</v>
      </c>
      <c r="L240" s="1">
        <v>25.536999999999999</v>
      </c>
      <c r="M240" s="1">
        <v>18.260000000000002</v>
      </c>
      <c r="N240" s="1">
        <v>9.92</v>
      </c>
      <c r="O240" s="1">
        <v>0.34399999999999997</v>
      </c>
    </row>
    <row r="241" spans="1:15" s="3" customFormat="1" ht="40.5" x14ac:dyDescent="0.3">
      <c r="A241" s="1" t="s">
        <v>135</v>
      </c>
      <c r="B241" s="1" t="s">
        <v>160</v>
      </c>
      <c r="C241" s="2" t="s">
        <v>311</v>
      </c>
      <c r="D241" s="1">
        <v>7.38</v>
      </c>
      <c r="E241" s="1">
        <v>7.5</v>
      </c>
      <c r="F241" s="1">
        <v>23.5</v>
      </c>
      <c r="G241" s="1">
        <v>188</v>
      </c>
      <c r="H241" s="1">
        <v>0</v>
      </c>
      <c r="I241" s="1">
        <v>0.15</v>
      </c>
      <c r="J241" s="1">
        <v>0.104</v>
      </c>
      <c r="K241" s="1">
        <v>16.5</v>
      </c>
      <c r="L241" s="1">
        <v>19.059999999999999</v>
      </c>
      <c r="M241" s="1">
        <v>112.8</v>
      </c>
      <c r="N241" s="1">
        <v>45.75</v>
      </c>
      <c r="O241" s="1">
        <v>1.9</v>
      </c>
    </row>
    <row r="242" spans="1:15" s="3" customFormat="1" x14ac:dyDescent="0.3">
      <c r="A242" s="1" t="s">
        <v>53</v>
      </c>
      <c r="B242" s="6" t="s">
        <v>54</v>
      </c>
      <c r="C242" s="2">
        <v>200</v>
      </c>
      <c r="D242" s="1">
        <v>11.38</v>
      </c>
      <c r="E242" s="1">
        <v>13.53</v>
      </c>
      <c r="F242" s="1">
        <v>27.92</v>
      </c>
      <c r="G242" s="1">
        <v>301</v>
      </c>
      <c r="H242" s="1">
        <v>0.15</v>
      </c>
      <c r="I242" s="1">
        <v>0.18</v>
      </c>
      <c r="J242" s="1">
        <v>0.2</v>
      </c>
      <c r="K242" s="1">
        <v>21.67</v>
      </c>
      <c r="L242" s="1">
        <v>31.33</v>
      </c>
      <c r="M242" s="1">
        <v>225</v>
      </c>
      <c r="N242" s="1">
        <v>49.59</v>
      </c>
      <c r="O242" s="1">
        <v>1.92</v>
      </c>
    </row>
    <row r="243" spans="1:15" s="3" customFormat="1" x14ac:dyDescent="0.3">
      <c r="A243" s="1"/>
      <c r="B243" s="1" t="s">
        <v>29</v>
      </c>
      <c r="C243" s="2">
        <v>20</v>
      </c>
      <c r="D243" s="1">
        <v>1.52</v>
      </c>
      <c r="E243" s="1">
        <v>0.16</v>
      </c>
      <c r="F243" s="1">
        <v>9.84</v>
      </c>
      <c r="G243" s="1">
        <v>47.33</v>
      </c>
      <c r="H243" s="1">
        <v>0</v>
      </c>
      <c r="I243" s="1">
        <v>8.9999999999999993E-3</v>
      </c>
      <c r="J243" s="1">
        <v>0.22</v>
      </c>
      <c r="K243" s="1">
        <v>0</v>
      </c>
      <c r="L243" s="1">
        <v>4</v>
      </c>
      <c r="M243" s="1">
        <v>13</v>
      </c>
      <c r="N243" s="1">
        <v>2.8</v>
      </c>
      <c r="O243" s="1">
        <v>0.22</v>
      </c>
    </row>
    <row r="244" spans="1:15" s="3" customFormat="1" x14ac:dyDescent="0.3">
      <c r="A244" s="1"/>
      <c r="B244" s="1" t="s">
        <v>30</v>
      </c>
      <c r="C244" s="2">
        <v>20</v>
      </c>
      <c r="D244" s="1">
        <v>1</v>
      </c>
      <c r="E244" s="1">
        <v>0.2</v>
      </c>
      <c r="F244" s="1">
        <v>9</v>
      </c>
      <c r="G244" s="1">
        <v>44</v>
      </c>
      <c r="H244" s="1">
        <v>0</v>
      </c>
      <c r="I244" s="1">
        <v>1.4E-2</v>
      </c>
      <c r="J244" s="1">
        <v>0.108</v>
      </c>
      <c r="K244" s="1">
        <v>0</v>
      </c>
      <c r="L244" s="1">
        <v>2.76</v>
      </c>
      <c r="M244" s="1">
        <v>12.72</v>
      </c>
      <c r="N244" s="1">
        <v>3</v>
      </c>
      <c r="O244" s="1">
        <v>0.37</v>
      </c>
    </row>
    <row r="245" spans="1:15" s="3" customFormat="1" x14ac:dyDescent="0.3">
      <c r="A245" s="1" t="s">
        <v>161</v>
      </c>
      <c r="B245" s="1" t="s">
        <v>162</v>
      </c>
      <c r="C245" s="2">
        <v>200</v>
      </c>
      <c r="D245" s="1">
        <v>3.97</v>
      </c>
      <c r="E245" s="1">
        <v>2.1</v>
      </c>
      <c r="F245" s="1">
        <v>25.167999999999999</v>
      </c>
      <c r="G245" s="1">
        <v>145</v>
      </c>
      <c r="H245" s="1">
        <v>20</v>
      </c>
      <c r="I245" s="1">
        <v>4.3999999999999997E-2</v>
      </c>
      <c r="J245" s="1">
        <v>0.12</v>
      </c>
      <c r="K245" s="1">
        <v>1.3</v>
      </c>
      <c r="L245" s="1">
        <v>125</v>
      </c>
      <c r="M245" s="1">
        <v>116</v>
      </c>
      <c r="N245" s="1">
        <v>21</v>
      </c>
      <c r="O245" s="1">
        <v>1.04</v>
      </c>
    </row>
    <row r="246" spans="1:15" s="3" customFormat="1" x14ac:dyDescent="0.3">
      <c r="A246" s="1"/>
      <c r="B246" s="5" t="s">
        <v>48</v>
      </c>
      <c r="C246" s="2"/>
      <c r="D246" s="1">
        <f>D240+D241+D242+D243+D244+D245</f>
        <v>26.18</v>
      </c>
      <c r="E246" s="1">
        <f t="shared" ref="E246:O246" si="37">E240+E241+E242+E243+E244+E245</f>
        <v>26.54</v>
      </c>
      <c r="F246" s="1">
        <f>F240+F241+F242+F243+F244+F245+F244+3</f>
        <v>113.07300000000001</v>
      </c>
      <c r="G246" s="1">
        <f>G240+G241+G242+G243+G244+G245+10</f>
        <v>789.33</v>
      </c>
      <c r="H246" s="1">
        <f t="shared" si="37"/>
        <v>20.149999999999999</v>
      </c>
      <c r="I246" s="1">
        <f t="shared" si="37"/>
        <v>0.41499999999999998</v>
      </c>
      <c r="J246" s="1">
        <f t="shared" si="37"/>
        <v>2.1430000000000002</v>
      </c>
      <c r="K246" s="1">
        <f t="shared" si="37"/>
        <v>61.073</v>
      </c>
      <c r="L246" s="1">
        <f t="shared" si="37"/>
        <v>207.68700000000001</v>
      </c>
      <c r="M246" s="1">
        <f t="shared" si="37"/>
        <v>497.78000000000003</v>
      </c>
      <c r="N246" s="1">
        <f t="shared" si="37"/>
        <v>132.06</v>
      </c>
      <c r="O246" s="1">
        <f t="shared" si="37"/>
        <v>5.7939999999999996</v>
      </c>
    </row>
    <row r="247" spans="1:15" s="28" customFormat="1" x14ac:dyDescent="0.3">
      <c r="A247" s="27"/>
      <c r="B247" s="29" t="s">
        <v>49</v>
      </c>
      <c r="C247" s="5"/>
      <c r="D247" s="27">
        <f>D246+D238</f>
        <v>45.36</v>
      </c>
      <c r="E247" s="27">
        <f t="shared" ref="E247:O247" si="38">E246+E238</f>
        <v>46.23</v>
      </c>
      <c r="F247" s="27">
        <f t="shared" si="38"/>
        <v>198.12299999999999</v>
      </c>
      <c r="G247" s="27">
        <f t="shared" si="38"/>
        <v>1391.23</v>
      </c>
      <c r="H247" s="27">
        <f t="shared" si="38"/>
        <v>20.209999999999997</v>
      </c>
      <c r="I247" s="27">
        <f t="shared" si="38"/>
        <v>0.67300000000000004</v>
      </c>
      <c r="J247" s="27">
        <f t="shared" si="38"/>
        <v>3.0210000000000004</v>
      </c>
      <c r="K247" s="27">
        <f t="shared" si="38"/>
        <v>72.593000000000004</v>
      </c>
      <c r="L247" s="27">
        <f t="shared" si="38"/>
        <v>713.60699999999997</v>
      </c>
      <c r="M247" s="27">
        <f t="shared" si="38"/>
        <v>785.88000000000011</v>
      </c>
      <c r="N247" s="27">
        <f t="shared" si="38"/>
        <v>199.59</v>
      </c>
      <c r="O247" s="27">
        <f t="shared" si="38"/>
        <v>10.129</v>
      </c>
    </row>
    <row r="248" spans="1:15" s="28" customFormat="1" x14ac:dyDescent="0.3">
      <c r="A248" s="27"/>
      <c r="B248" s="27" t="s">
        <v>313</v>
      </c>
      <c r="C248" s="5"/>
      <c r="D248" s="27">
        <f t="shared" ref="D248:O248" si="39">D18+D27+D38+D47+D58+D66+D77+D85+D97+D106+D117+D126+D138+D146+D157+D166+D185+D177+D196+D205+D217+D226+D238+D246</f>
        <v>554.12299999999982</v>
      </c>
      <c r="E248" s="27">
        <f t="shared" si="39"/>
        <v>565.42899999999986</v>
      </c>
      <c r="F248" s="27">
        <f t="shared" si="39"/>
        <v>2445.9810000000007</v>
      </c>
      <c r="G248" s="27">
        <f t="shared" si="39"/>
        <v>17199.320000000003</v>
      </c>
      <c r="H248" s="27">
        <f t="shared" si="39"/>
        <v>182.65100000000007</v>
      </c>
      <c r="I248" s="27">
        <f t="shared" si="39"/>
        <v>9.865000000000002</v>
      </c>
      <c r="J248" s="27">
        <f t="shared" si="39"/>
        <v>34.435999999999993</v>
      </c>
      <c r="K248" s="27">
        <f t="shared" si="39"/>
        <v>710.33399999999995</v>
      </c>
      <c r="L248" s="27">
        <f t="shared" si="39"/>
        <v>5780.0919999999987</v>
      </c>
      <c r="M248" s="27">
        <f t="shared" si="39"/>
        <v>9294.0130000000026</v>
      </c>
      <c r="N248" s="27">
        <f t="shared" si="39"/>
        <v>2442.4640000000004</v>
      </c>
      <c r="O248" s="27">
        <f t="shared" si="39"/>
        <v>127.904</v>
      </c>
    </row>
    <row r="249" spans="1:15" s="28" customFormat="1" x14ac:dyDescent="0.3">
      <c r="A249" s="27"/>
      <c r="B249" s="27" t="s">
        <v>163</v>
      </c>
      <c r="C249" s="5"/>
      <c r="D249" s="27">
        <f>D248/12</f>
        <v>46.176916666666649</v>
      </c>
      <c r="E249" s="27">
        <f t="shared" ref="E249:O249" si="40">E248/12</f>
        <v>47.119083333333322</v>
      </c>
      <c r="F249" s="27">
        <f t="shared" si="40"/>
        <v>203.83175000000006</v>
      </c>
      <c r="G249" s="27">
        <f t="shared" si="40"/>
        <v>1433.2766666666669</v>
      </c>
      <c r="H249" s="27">
        <f t="shared" si="40"/>
        <v>15.220916666666673</v>
      </c>
      <c r="I249" s="27">
        <f t="shared" si="40"/>
        <v>0.8220833333333335</v>
      </c>
      <c r="J249" s="27">
        <f t="shared" si="40"/>
        <v>2.8696666666666659</v>
      </c>
      <c r="K249" s="27">
        <f t="shared" si="40"/>
        <v>59.194499999999998</v>
      </c>
      <c r="L249" s="27">
        <f t="shared" si="40"/>
        <v>481.67433333333321</v>
      </c>
      <c r="M249" s="27">
        <f t="shared" si="40"/>
        <v>774.50108333333355</v>
      </c>
      <c r="N249" s="27">
        <f t="shared" si="40"/>
        <v>203.5386666666667</v>
      </c>
      <c r="O249" s="27">
        <f t="shared" si="40"/>
        <v>10.658666666666667</v>
      </c>
    </row>
    <row r="250" spans="1:15" s="28" customFormat="1" x14ac:dyDescent="0.3">
      <c r="A250" s="31"/>
      <c r="B250" s="31" t="s">
        <v>164</v>
      </c>
      <c r="C250" s="32"/>
      <c r="D250" s="31"/>
      <c r="E250" s="31"/>
      <c r="F250" s="31"/>
      <c r="G250" s="33" t="s">
        <v>314</v>
      </c>
      <c r="H250" s="31"/>
      <c r="I250" s="31"/>
      <c r="J250" s="31"/>
      <c r="K250" s="31"/>
      <c r="L250" s="31"/>
      <c r="M250" s="31"/>
      <c r="N250" s="31"/>
      <c r="O250" s="31"/>
    </row>
    <row r="251" spans="1:15" x14ac:dyDescent="0.3">
      <c r="A251" s="34"/>
      <c r="B251" s="34"/>
      <c r="C251" s="35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</row>
  </sheetData>
  <mergeCells count="8">
    <mergeCell ref="L8:O8"/>
    <mergeCell ref="A6:O6"/>
    <mergeCell ref="A8:A9"/>
    <mergeCell ref="B8:B9"/>
    <mergeCell ref="C8:C9"/>
    <mergeCell ref="D8:F8"/>
    <mergeCell ref="G8:G9"/>
    <mergeCell ref="H8:K8"/>
  </mergeCells>
  <pageMargins left="0.7" right="0.7" top="0.75" bottom="0.75" header="0.3" footer="0.3"/>
  <pageSetup paperSize="9" scale="51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27.28515625" customWidth="1"/>
    <col min="3" max="3" width="27.85546875" customWidth="1"/>
    <col min="4" max="4" width="29" customWidth="1"/>
    <col min="5" max="5" width="24.85546875" customWidth="1"/>
    <col min="6" max="6" width="27.5703125" customWidth="1"/>
  </cols>
  <sheetData>
    <row r="1" spans="1:6" ht="15.75" x14ac:dyDescent="0.25">
      <c r="A1" s="7" t="s">
        <v>176</v>
      </c>
      <c r="B1" s="7" t="s">
        <v>177</v>
      </c>
      <c r="C1" s="7" t="s">
        <v>178</v>
      </c>
      <c r="D1" s="7" t="s">
        <v>179</v>
      </c>
      <c r="E1" s="7" t="s">
        <v>180</v>
      </c>
      <c r="F1" s="7" t="s">
        <v>181</v>
      </c>
    </row>
    <row r="2" spans="1:6" ht="15.75" x14ac:dyDescent="0.25">
      <c r="A2" s="7" t="s">
        <v>22</v>
      </c>
      <c r="B2" s="7" t="s">
        <v>22</v>
      </c>
      <c r="C2" s="7" t="s">
        <v>22</v>
      </c>
      <c r="D2" s="7" t="s">
        <v>22</v>
      </c>
      <c r="E2" s="7" t="s">
        <v>22</v>
      </c>
      <c r="F2" s="7" t="s">
        <v>22</v>
      </c>
    </row>
    <row r="3" spans="1:6" ht="45.75" customHeight="1" x14ac:dyDescent="0.25">
      <c r="A3" s="8" t="s">
        <v>182</v>
      </c>
      <c r="B3" s="8" t="s">
        <v>183</v>
      </c>
      <c r="C3" s="8" t="s">
        <v>68</v>
      </c>
      <c r="D3" s="8" t="s">
        <v>182</v>
      </c>
      <c r="E3" s="8" t="s">
        <v>184</v>
      </c>
      <c r="F3" s="8" t="s">
        <v>113</v>
      </c>
    </row>
    <row r="4" spans="1:6" ht="30" customHeight="1" x14ac:dyDescent="0.25">
      <c r="A4" s="8" t="s">
        <v>185</v>
      </c>
      <c r="B4" s="8" t="s">
        <v>186</v>
      </c>
      <c r="C4" s="8" t="s">
        <v>70</v>
      </c>
      <c r="D4" s="8" t="s">
        <v>187</v>
      </c>
      <c r="E4" s="8" t="s">
        <v>188</v>
      </c>
      <c r="F4" s="8" t="s">
        <v>61</v>
      </c>
    </row>
    <row r="5" spans="1:6" ht="15" customHeight="1" x14ac:dyDescent="0.25">
      <c r="A5" s="8" t="s">
        <v>189</v>
      </c>
      <c r="B5" s="8" t="s">
        <v>190</v>
      </c>
      <c r="C5" s="8" t="s">
        <v>72</v>
      </c>
      <c r="D5" s="8" t="s">
        <v>87</v>
      </c>
      <c r="E5" s="8" t="s">
        <v>191</v>
      </c>
      <c r="F5" s="8" t="s">
        <v>192</v>
      </c>
    </row>
    <row r="6" spans="1:6" ht="15.75" x14ac:dyDescent="0.25">
      <c r="A6" s="8" t="s">
        <v>190</v>
      </c>
      <c r="B6" s="9" t="s">
        <v>56</v>
      </c>
      <c r="C6" s="8" t="s">
        <v>190</v>
      </c>
      <c r="D6" s="8" t="s">
        <v>190</v>
      </c>
      <c r="E6" s="8" t="s">
        <v>190</v>
      </c>
      <c r="F6" s="8" t="s">
        <v>190</v>
      </c>
    </row>
    <row r="7" spans="1:6" ht="15.75" x14ac:dyDescent="0.25">
      <c r="A7" s="8" t="s">
        <v>193</v>
      </c>
      <c r="B7" s="8"/>
      <c r="C7" s="8" t="s">
        <v>193</v>
      </c>
      <c r="D7" s="8" t="s">
        <v>47</v>
      </c>
      <c r="E7" s="8" t="s">
        <v>193</v>
      </c>
      <c r="F7" s="8" t="s">
        <v>66</v>
      </c>
    </row>
    <row r="8" spans="1:6" ht="15.75" x14ac:dyDescent="0.25">
      <c r="A8" s="10"/>
      <c r="B8" s="10"/>
      <c r="C8" s="10"/>
      <c r="D8" s="10"/>
      <c r="E8" s="10"/>
      <c r="F8" s="10"/>
    </row>
    <row r="9" spans="1:6" ht="15.75" x14ac:dyDescent="0.25">
      <c r="A9" s="7" t="s">
        <v>35</v>
      </c>
      <c r="B9" s="7" t="s">
        <v>35</v>
      </c>
      <c r="C9" s="7" t="s">
        <v>35</v>
      </c>
      <c r="D9" s="7" t="s">
        <v>35</v>
      </c>
      <c r="E9" s="7" t="s">
        <v>35</v>
      </c>
      <c r="F9" s="7" t="s">
        <v>35</v>
      </c>
    </row>
    <row r="10" spans="1:6" ht="30" customHeight="1" x14ac:dyDescent="0.25">
      <c r="A10" s="8" t="s">
        <v>194</v>
      </c>
      <c r="B10" s="8" t="s">
        <v>113</v>
      </c>
      <c r="C10" s="8" t="s">
        <v>195</v>
      </c>
      <c r="D10" s="8" t="s">
        <v>196</v>
      </c>
      <c r="E10" s="8" t="s">
        <v>197</v>
      </c>
      <c r="F10" s="8" t="s">
        <v>198</v>
      </c>
    </row>
    <row r="11" spans="1:6" ht="15" customHeight="1" x14ac:dyDescent="0.25">
      <c r="A11" s="8" t="s">
        <v>199</v>
      </c>
      <c r="B11" s="8" t="s">
        <v>200</v>
      </c>
      <c r="C11" s="8" t="s">
        <v>201</v>
      </c>
      <c r="D11" s="8" t="s">
        <v>202</v>
      </c>
      <c r="E11" s="8" t="s">
        <v>203</v>
      </c>
      <c r="F11" s="8" t="s">
        <v>204</v>
      </c>
    </row>
    <row r="12" spans="1:6" ht="15" customHeight="1" x14ac:dyDescent="0.25">
      <c r="A12" s="8" t="s">
        <v>188</v>
      </c>
      <c r="B12" s="8" t="s">
        <v>61</v>
      </c>
      <c r="C12" s="8" t="s">
        <v>205</v>
      </c>
      <c r="D12" s="8" t="s">
        <v>92</v>
      </c>
      <c r="E12" s="8" t="s">
        <v>206</v>
      </c>
      <c r="F12" s="8" t="s">
        <v>70</v>
      </c>
    </row>
    <row r="13" spans="1:6" ht="15" customHeight="1" x14ac:dyDescent="0.25">
      <c r="A13" s="8" t="s">
        <v>44</v>
      </c>
      <c r="B13" s="8" t="s">
        <v>63</v>
      </c>
      <c r="C13" s="8" t="s">
        <v>190</v>
      </c>
      <c r="D13" s="8" t="s">
        <v>190</v>
      </c>
      <c r="E13" s="8" t="s">
        <v>207</v>
      </c>
      <c r="F13" s="8" t="s">
        <v>123</v>
      </c>
    </row>
    <row r="14" spans="1:6" ht="15" customHeight="1" x14ac:dyDescent="0.25">
      <c r="A14" s="8" t="s">
        <v>190</v>
      </c>
      <c r="B14" s="8" t="s">
        <v>190</v>
      </c>
      <c r="C14" s="8" t="s">
        <v>82</v>
      </c>
      <c r="D14" s="8" t="s">
        <v>193</v>
      </c>
      <c r="E14" s="8" t="s">
        <v>190</v>
      </c>
      <c r="F14" s="8" t="s">
        <v>190</v>
      </c>
    </row>
    <row r="15" spans="1:6" ht="15" customHeight="1" x14ac:dyDescent="0.25">
      <c r="A15" s="8" t="s">
        <v>47</v>
      </c>
      <c r="B15" s="8" t="s">
        <v>193</v>
      </c>
      <c r="C15" s="8"/>
      <c r="D15" s="8"/>
      <c r="E15" s="8" t="s">
        <v>110</v>
      </c>
      <c r="F15" s="8" t="s">
        <v>193</v>
      </c>
    </row>
    <row r="16" spans="1:6" ht="15.75" x14ac:dyDescent="0.25">
      <c r="A16" s="11">
        <v>8</v>
      </c>
      <c r="B16" s="11">
        <v>8</v>
      </c>
      <c r="C16" s="11">
        <v>8</v>
      </c>
      <c r="D16" s="11">
        <v>8</v>
      </c>
      <c r="E16" s="11">
        <v>8</v>
      </c>
      <c r="F16" s="11">
        <v>8</v>
      </c>
    </row>
    <row r="17" spans="1:6" ht="15" customHeight="1" x14ac:dyDescent="0.25">
      <c r="A17" s="8" t="s">
        <v>208</v>
      </c>
      <c r="B17" s="8" t="s">
        <v>208</v>
      </c>
      <c r="C17" s="8" t="s">
        <v>208</v>
      </c>
      <c r="D17" s="8" t="s">
        <v>208</v>
      </c>
      <c r="E17" s="8" t="s">
        <v>208</v>
      </c>
      <c r="F17" s="8" t="s">
        <v>208</v>
      </c>
    </row>
    <row r="18" spans="1:6" ht="15" customHeight="1" x14ac:dyDescent="0.25">
      <c r="A18" s="8" t="s">
        <v>193</v>
      </c>
      <c r="B18" s="8" t="s">
        <v>193</v>
      </c>
      <c r="C18" s="8" t="s">
        <v>193</v>
      </c>
      <c r="D18" s="8" t="s">
        <v>47</v>
      </c>
      <c r="E18" s="8" t="s">
        <v>193</v>
      </c>
      <c r="F18" s="8" t="s">
        <v>193</v>
      </c>
    </row>
    <row r="19" spans="1:6" ht="15" customHeight="1" x14ac:dyDescent="0.25">
      <c r="A19" s="11" t="s">
        <v>167</v>
      </c>
      <c r="B19" s="11" t="s">
        <v>167</v>
      </c>
      <c r="C19" s="11" t="s">
        <v>167</v>
      </c>
      <c r="D19" s="11" t="s">
        <v>167</v>
      </c>
      <c r="E19" s="11" t="s">
        <v>167</v>
      </c>
      <c r="F19" s="11" t="s">
        <v>167</v>
      </c>
    </row>
    <row r="20" spans="1:6" ht="15" customHeight="1" x14ac:dyDescent="0.25">
      <c r="A20" s="12" t="s">
        <v>168</v>
      </c>
      <c r="B20" s="8" t="s">
        <v>169</v>
      </c>
      <c r="C20" s="8" t="s">
        <v>170</v>
      </c>
      <c r="D20" s="8" t="s">
        <v>171</v>
      </c>
      <c r="E20" s="12" t="s">
        <v>209</v>
      </c>
      <c r="F20" s="8" t="s">
        <v>173</v>
      </c>
    </row>
    <row r="21" spans="1:6" ht="15" customHeight="1" x14ac:dyDescent="0.25">
      <c r="A21" s="8" t="s">
        <v>190</v>
      </c>
      <c r="B21" s="8" t="s">
        <v>210</v>
      </c>
      <c r="C21" s="8" t="s">
        <v>211</v>
      </c>
      <c r="D21" s="8" t="s">
        <v>172</v>
      </c>
      <c r="E21" s="8" t="s">
        <v>212</v>
      </c>
      <c r="F21" s="8" t="s">
        <v>174</v>
      </c>
    </row>
    <row r="22" spans="1:6" ht="15" customHeight="1" x14ac:dyDescent="0.25">
      <c r="A22" s="8" t="s">
        <v>99</v>
      </c>
      <c r="B22" s="8"/>
      <c r="C22" s="8"/>
      <c r="E22" s="8" t="s">
        <v>213</v>
      </c>
      <c r="F22" s="8"/>
    </row>
    <row r="23" spans="1:6" ht="15" customHeight="1" x14ac:dyDescent="0.25">
      <c r="A23" s="8"/>
      <c r="B23" s="8"/>
      <c r="C23" s="8"/>
      <c r="D23" s="8"/>
      <c r="E23" s="8"/>
      <c r="F23" s="8"/>
    </row>
    <row r="25" spans="1:6" s="13" customFormat="1" ht="15.75" x14ac:dyDescent="0.25">
      <c r="A25" s="7" t="s">
        <v>214</v>
      </c>
      <c r="B25" s="7" t="s">
        <v>215</v>
      </c>
      <c r="C25" s="7" t="s">
        <v>216</v>
      </c>
      <c r="D25" s="7" t="s">
        <v>217</v>
      </c>
      <c r="E25" s="7" t="s">
        <v>218</v>
      </c>
      <c r="F25" s="7" t="s">
        <v>219</v>
      </c>
    </row>
    <row r="26" spans="1:6" s="13" customFormat="1" ht="15.75" x14ac:dyDescent="0.25">
      <c r="A26" s="7" t="s">
        <v>22</v>
      </c>
      <c r="B26" s="7" t="s">
        <v>22</v>
      </c>
      <c r="C26" s="7" t="s">
        <v>22</v>
      </c>
      <c r="D26" s="7" t="s">
        <v>22</v>
      </c>
      <c r="E26" s="7" t="s">
        <v>22</v>
      </c>
      <c r="F26" s="7" t="s">
        <v>22</v>
      </c>
    </row>
    <row r="27" spans="1:6" s="13" customFormat="1" ht="31.5" x14ac:dyDescent="0.25">
      <c r="A27" s="8" t="s">
        <v>130</v>
      </c>
      <c r="B27" s="8" t="s">
        <v>113</v>
      </c>
      <c r="C27" s="8" t="s">
        <v>182</v>
      </c>
      <c r="D27" s="8" t="s">
        <v>220</v>
      </c>
      <c r="E27" s="8" t="s">
        <v>221</v>
      </c>
      <c r="F27" s="8" t="s">
        <v>113</v>
      </c>
    </row>
    <row r="28" spans="1:6" s="13" customFormat="1" ht="15.75" x14ac:dyDescent="0.25">
      <c r="A28" s="8" t="s">
        <v>132</v>
      </c>
      <c r="B28" s="8" t="s">
        <v>138</v>
      </c>
      <c r="C28" s="8" t="s">
        <v>222</v>
      </c>
      <c r="D28" s="8" t="s">
        <v>70</v>
      </c>
      <c r="E28" s="8" t="s">
        <v>188</v>
      </c>
      <c r="F28" s="8" t="s">
        <v>223</v>
      </c>
    </row>
    <row r="29" spans="1:6" s="13" customFormat="1" ht="15.75" x14ac:dyDescent="0.25">
      <c r="A29" s="8" t="s">
        <v>190</v>
      </c>
      <c r="B29" s="8" t="s">
        <v>190</v>
      </c>
      <c r="C29" s="8" t="s">
        <v>224</v>
      </c>
      <c r="D29" s="8" t="s">
        <v>191</v>
      </c>
      <c r="E29" s="8" t="s">
        <v>207</v>
      </c>
      <c r="F29" s="8" t="s">
        <v>87</v>
      </c>
    </row>
    <row r="30" spans="1:6" s="13" customFormat="1" ht="15.75" x14ac:dyDescent="0.25">
      <c r="A30" s="8" t="s">
        <v>193</v>
      </c>
      <c r="B30" s="9" t="s">
        <v>110</v>
      </c>
      <c r="C30" s="8" t="s">
        <v>190</v>
      </c>
      <c r="D30" s="8" t="s">
        <v>190</v>
      </c>
      <c r="E30" s="8" t="s">
        <v>190</v>
      </c>
      <c r="F30" s="8" t="s">
        <v>190</v>
      </c>
    </row>
    <row r="31" spans="1:6" s="13" customFormat="1" ht="15.75" x14ac:dyDescent="0.25">
      <c r="A31" s="14" t="s">
        <v>128</v>
      </c>
      <c r="B31" s="8"/>
      <c r="C31" s="8" t="s">
        <v>193</v>
      </c>
      <c r="D31" s="8" t="s">
        <v>47</v>
      </c>
      <c r="E31" s="8" t="s">
        <v>193</v>
      </c>
      <c r="F31" s="8" t="s">
        <v>47</v>
      </c>
    </row>
    <row r="32" spans="1:6" s="13" customFormat="1" ht="15.75" x14ac:dyDescent="0.25">
      <c r="A32" s="10"/>
      <c r="B32" s="10"/>
      <c r="C32" s="10"/>
      <c r="D32" s="10"/>
      <c r="E32" s="10"/>
      <c r="F32" s="10"/>
    </row>
    <row r="33" spans="1:6" s="13" customFormat="1" ht="15.75" x14ac:dyDescent="0.25">
      <c r="A33" s="7" t="s">
        <v>35</v>
      </c>
      <c r="B33" s="7" t="s">
        <v>35</v>
      </c>
      <c r="C33" s="7" t="s">
        <v>35</v>
      </c>
      <c r="D33" s="7" t="s">
        <v>35</v>
      </c>
      <c r="E33" s="7" t="s">
        <v>35</v>
      </c>
      <c r="F33" s="7" t="s">
        <v>35</v>
      </c>
    </row>
    <row r="34" spans="1:6" s="13" customFormat="1" ht="47.25" x14ac:dyDescent="0.25">
      <c r="A34" s="8" t="s">
        <v>225</v>
      </c>
      <c r="B34" s="8" t="s">
        <v>226</v>
      </c>
      <c r="C34" s="8" t="s">
        <v>198</v>
      </c>
      <c r="D34" s="8" t="s">
        <v>227</v>
      </c>
      <c r="E34" s="8" t="s">
        <v>184</v>
      </c>
      <c r="F34" s="8" t="s">
        <v>228</v>
      </c>
    </row>
    <row r="35" spans="1:6" s="13" customFormat="1" ht="15.75" x14ac:dyDescent="0.25">
      <c r="A35" s="8" t="s">
        <v>229</v>
      </c>
      <c r="B35" s="8" t="s">
        <v>199</v>
      </c>
      <c r="C35" s="8" t="s">
        <v>204</v>
      </c>
      <c r="D35" s="8" t="s">
        <v>201</v>
      </c>
      <c r="E35" s="8" t="s">
        <v>200</v>
      </c>
      <c r="F35" s="8" t="s">
        <v>230</v>
      </c>
    </row>
    <row r="36" spans="1:6" s="13" customFormat="1" ht="15.75" x14ac:dyDescent="0.25">
      <c r="A36" s="8" t="s">
        <v>186</v>
      </c>
      <c r="B36" s="8" t="s">
        <v>188</v>
      </c>
      <c r="C36" s="8" t="s">
        <v>92</v>
      </c>
      <c r="D36" s="8" t="s">
        <v>61</v>
      </c>
      <c r="E36" s="8" t="s">
        <v>156</v>
      </c>
      <c r="F36" s="8" t="s">
        <v>186</v>
      </c>
    </row>
    <row r="37" spans="1:6" s="13" customFormat="1" ht="15.75" x14ac:dyDescent="0.25">
      <c r="A37" s="8" t="s">
        <v>190</v>
      </c>
      <c r="B37" s="8" t="s">
        <v>72</v>
      </c>
      <c r="C37" s="8" t="s">
        <v>190</v>
      </c>
      <c r="D37" s="15" t="s">
        <v>192</v>
      </c>
      <c r="E37" s="8" t="s">
        <v>123</v>
      </c>
      <c r="F37" s="8" t="s">
        <v>190</v>
      </c>
    </row>
    <row r="38" spans="1:6" s="13" customFormat="1" ht="15.75" x14ac:dyDescent="0.25">
      <c r="A38" s="8" t="s">
        <v>47</v>
      </c>
      <c r="B38" s="8" t="s">
        <v>190</v>
      </c>
      <c r="C38" s="8" t="s">
        <v>82</v>
      </c>
      <c r="D38" s="8" t="s">
        <v>190</v>
      </c>
      <c r="E38" s="8" t="s">
        <v>190</v>
      </c>
      <c r="F38" s="8" t="s">
        <v>193</v>
      </c>
    </row>
    <row r="39" spans="1:6" s="13" customFormat="1" ht="15.75" x14ac:dyDescent="0.25">
      <c r="A39" s="15"/>
      <c r="B39" s="8" t="s">
        <v>56</v>
      </c>
      <c r="C39" s="8"/>
      <c r="D39" s="8" t="s">
        <v>193</v>
      </c>
      <c r="E39" s="8" t="s">
        <v>110</v>
      </c>
      <c r="F39" s="16"/>
    </row>
    <row r="40" spans="1:6" s="13" customFormat="1" ht="15.75" x14ac:dyDescent="0.25">
      <c r="A40" s="11">
        <v>8</v>
      </c>
      <c r="B40" s="11">
        <v>8</v>
      </c>
      <c r="C40" s="11">
        <v>8</v>
      </c>
      <c r="D40" s="11">
        <v>8</v>
      </c>
      <c r="E40" s="11">
        <v>8</v>
      </c>
      <c r="F40" s="11">
        <v>8</v>
      </c>
    </row>
    <row r="41" spans="1:6" s="13" customFormat="1" ht="15.75" x14ac:dyDescent="0.25">
      <c r="A41" s="8" t="s">
        <v>208</v>
      </c>
      <c r="B41" s="8" t="s">
        <v>208</v>
      </c>
      <c r="C41" s="8" t="s">
        <v>208</v>
      </c>
      <c r="D41" s="8" t="s">
        <v>208</v>
      </c>
      <c r="E41" s="8" t="s">
        <v>208</v>
      </c>
      <c r="F41" s="8" t="s">
        <v>208</v>
      </c>
    </row>
    <row r="42" spans="1:6" s="13" customFormat="1" ht="15.75" x14ac:dyDescent="0.25">
      <c r="A42" s="8" t="s">
        <v>193</v>
      </c>
      <c r="B42" s="8" t="s">
        <v>110</v>
      </c>
      <c r="C42" s="8" t="s">
        <v>193</v>
      </c>
      <c r="D42" s="8" t="s">
        <v>47</v>
      </c>
      <c r="E42" s="8" t="s">
        <v>193</v>
      </c>
      <c r="F42" s="8" t="s">
        <v>47</v>
      </c>
    </row>
    <row r="43" spans="1:6" ht="15" customHeight="1" x14ac:dyDescent="0.25">
      <c r="A43" s="11" t="s">
        <v>167</v>
      </c>
      <c r="B43" s="11" t="s">
        <v>167</v>
      </c>
      <c r="C43" s="11" t="s">
        <v>167</v>
      </c>
      <c r="D43" s="11" t="s">
        <v>167</v>
      </c>
      <c r="E43" s="11" t="s">
        <v>167</v>
      </c>
      <c r="F43" s="11" t="s">
        <v>167</v>
      </c>
    </row>
    <row r="44" spans="1:6" ht="15.75" x14ac:dyDescent="0.25">
      <c r="A44" s="8" t="s">
        <v>169</v>
      </c>
      <c r="B44" s="12" t="s">
        <v>175</v>
      </c>
      <c r="C44" s="8" t="s">
        <v>171</v>
      </c>
      <c r="D44" s="12" t="s">
        <v>231</v>
      </c>
      <c r="E44" s="8" t="s">
        <v>173</v>
      </c>
      <c r="F44" s="8" t="s">
        <v>128</v>
      </c>
    </row>
    <row r="45" spans="1:6" ht="15.75" x14ac:dyDescent="0.25">
      <c r="A45" s="8" t="s">
        <v>82</v>
      </c>
      <c r="B45" s="8" t="s">
        <v>190</v>
      </c>
      <c r="C45" s="8" t="s">
        <v>172</v>
      </c>
      <c r="D45" s="8" t="s">
        <v>211</v>
      </c>
      <c r="E45" s="8" t="s">
        <v>174</v>
      </c>
      <c r="F45" s="8" t="s">
        <v>232</v>
      </c>
    </row>
    <row r="46" spans="1:6" ht="15.75" x14ac:dyDescent="0.25">
      <c r="A46" s="17"/>
      <c r="B46" s="8" t="s">
        <v>233</v>
      </c>
      <c r="C46" s="17"/>
      <c r="D46" s="8" t="s">
        <v>213</v>
      </c>
      <c r="E46" s="17"/>
      <c r="F46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6"/>
  <sheetViews>
    <sheetView workbookViewId="0">
      <selection activeCell="F18" sqref="F18"/>
    </sheetView>
  </sheetViews>
  <sheetFormatPr defaultRowHeight="15" x14ac:dyDescent="0.25"/>
  <cols>
    <col min="1" max="1" width="38.7109375" customWidth="1"/>
    <col min="2" max="2" width="25" customWidth="1"/>
    <col min="3" max="3" width="26.28515625" customWidth="1"/>
  </cols>
  <sheetData>
    <row r="2" spans="1:3" x14ac:dyDescent="0.25">
      <c r="A2" t="s">
        <v>234</v>
      </c>
    </row>
    <row r="3" spans="1:3" x14ac:dyDescent="0.25">
      <c r="A3" t="s">
        <v>235</v>
      </c>
    </row>
    <row r="5" spans="1:3" x14ac:dyDescent="0.25">
      <c r="A5" s="48" t="s">
        <v>236</v>
      </c>
      <c r="B5" s="17" t="s">
        <v>237</v>
      </c>
      <c r="C5" s="17"/>
    </row>
    <row r="6" spans="1:3" x14ac:dyDescent="0.25">
      <c r="A6" s="49"/>
      <c r="B6" s="18" t="s">
        <v>238</v>
      </c>
      <c r="C6" s="18" t="s">
        <v>239</v>
      </c>
    </row>
    <row r="7" spans="1:3" ht="30" customHeight="1" x14ac:dyDescent="0.25">
      <c r="A7" s="19" t="s">
        <v>240</v>
      </c>
      <c r="B7" s="20" t="s">
        <v>241</v>
      </c>
      <c r="C7" s="20" t="s">
        <v>242</v>
      </c>
    </row>
    <row r="8" spans="1:3" ht="30" customHeight="1" x14ac:dyDescent="0.25">
      <c r="A8" s="19" t="s">
        <v>243</v>
      </c>
      <c r="B8" s="20">
        <v>200</v>
      </c>
      <c r="C8" s="20">
        <v>200</v>
      </c>
    </row>
    <row r="9" spans="1:3" x14ac:dyDescent="0.25">
      <c r="A9" s="17" t="s">
        <v>244</v>
      </c>
      <c r="B9" s="20" t="s">
        <v>245</v>
      </c>
      <c r="C9" s="20" t="s">
        <v>246</v>
      </c>
    </row>
    <row r="10" spans="1:3" x14ac:dyDescent="0.25">
      <c r="A10" s="17" t="s">
        <v>247</v>
      </c>
      <c r="B10" s="20" t="s">
        <v>242</v>
      </c>
      <c r="C10" s="20" t="s">
        <v>248</v>
      </c>
    </row>
    <row r="11" spans="1:3" x14ac:dyDescent="0.25">
      <c r="A11" s="17" t="s">
        <v>249</v>
      </c>
      <c r="B11" s="20" t="s">
        <v>250</v>
      </c>
      <c r="C11" s="20" t="s">
        <v>251</v>
      </c>
    </row>
    <row r="12" spans="1:3" x14ac:dyDescent="0.25">
      <c r="A12" s="17" t="s">
        <v>252</v>
      </c>
      <c r="B12" s="20" t="s">
        <v>241</v>
      </c>
      <c r="C12" s="20" t="s">
        <v>253</v>
      </c>
    </row>
    <row r="13" spans="1:3" x14ac:dyDescent="0.25">
      <c r="A13" s="17" t="s">
        <v>254</v>
      </c>
      <c r="B13" s="20">
        <v>100</v>
      </c>
      <c r="C13" s="20">
        <v>100</v>
      </c>
    </row>
    <row r="16" spans="1:3" x14ac:dyDescent="0.25">
      <c r="A16" t="s">
        <v>255</v>
      </c>
    </row>
    <row r="18" spans="1:3" x14ac:dyDescent="0.25">
      <c r="A18" s="48" t="s">
        <v>256</v>
      </c>
      <c r="B18" s="52" t="s">
        <v>257</v>
      </c>
      <c r="C18" s="53"/>
    </row>
    <row r="19" spans="1:3" x14ac:dyDescent="0.25">
      <c r="A19" s="49"/>
      <c r="B19" s="18" t="s">
        <v>238</v>
      </c>
      <c r="C19" s="18" t="s">
        <v>239</v>
      </c>
    </row>
    <row r="20" spans="1:3" x14ac:dyDescent="0.25">
      <c r="A20" s="19" t="s">
        <v>10</v>
      </c>
      <c r="B20" s="20">
        <v>77</v>
      </c>
      <c r="C20" s="20">
        <v>90</v>
      </c>
    </row>
    <row r="21" spans="1:3" x14ac:dyDescent="0.25">
      <c r="A21" s="19" t="s">
        <v>11</v>
      </c>
      <c r="B21" s="20">
        <v>79</v>
      </c>
      <c r="C21" s="20">
        <v>92</v>
      </c>
    </row>
    <row r="22" spans="1:3" x14ac:dyDescent="0.25">
      <c r="A22" s="17" t="s">
        <v>12</v>
      </c>
      <c r="B22" s="20">
        <v>335</v>
      </c>
      <c r="C22" s="20">
        <v>383</v>
      </c>
    </row>
    <row r="23" spans="1:3" x14ac:dyDescent="0.25">
      <c r="A23" s="17" t="s">
        <v>258</v>
      </c>
      <c r="B23" s="20">
        <v>2350</v>
      </c>
      <c r="C23" s="20">
        <v>2713</v>
      </c>
    </row>
    <row r="25" spans="1:3" x14ac:dyDescent="0.25">
      <c r="A25" t="s">
        <v>259</v>
      </c>
    </row>
    <row r="26" spans="1:3" x14ac:dyDescent="0.25">
      <c r="A26" t="s">
        <v>260</v>
      </c>
    </row>
    <row r="28" spans="1:3" x14ac:dyDescent="0.25">
      <c r="A28" s="48" t="s">
        <v>256</v>
      </c>
      <c r="B28" s="50" t="s">
        <v>261</v>
      </c>
      <c r="C28" s="51"/>
    </row>
    <row r="29" spans="1:3" x14ac:dyDescent="0.25">
      <c r="A29" s="49"/>
      <c r="B29" s="18" t="s">
        <v>238</v>
      </c>
      <c r="C29" s="18" t="s">
        <v>239</v>
      </c>
    </row>
    <row r="30" spans="1:3" x14ac:dyDescent="0.25">
      <c r="A30" s="17" t="s">
        <v>262</v>
      </c>
      <c r="B30" s="18">
        <v>19.25</v>
      </c>
      <c r="C30" s="18">
        <v>22.5</v>
      </c>
    </row>
    <row r="31" spans="1:3" x14ac:dyDescent="0.25">
      <c r="A31" s="17" t="s">
        <v>263</v>
      </c>
      <c r="B31" s="18" t="s">
        <v>264</v>
      </c>
      <c r="C31" s="18" t="s">
        <v>265</v>
      </c>
    </row>
    <row r="32" spans="1:3" x14ac:dyDescent="0.25">
      <c r="A32" s="17" t="s">
        <v>266</v>
      </c>
      <c r="B32" s="18">
        <v>19.75</v>
      </c>
      <c r="C32" s="18">
        <v>23</v>
      </c>
    </row>
    <row r="33" spans="1:3" x14ac:dyDescent="0.25">
      <c r="A33" s="17" t="s">
        <v>267</v>
      </c>
      <c r="B33" s="18" t="s">
        <v>268</v>
      </c>
      <c r="C33" s="18" t="s">
        <v>269</v>
      </c>
    </row>
    <row r="34" spans="1:3" x14ac:dyDescent="0.25">
      <c r="A34" s="21" t="s">
        <v>270</v>
      </c>
      <c r="B34" s="18">
        <v>83.75</v>
      </c>
      <c r="C34" s="18">
        <v>95.75</v>
      </c>
    </row>
    <row r="35" spans="1:3" x14ac:dyDescent="0.25">
      <c r="A35" s="21" t="s">
        <v>271</v>
      </c>
      <c r="B35" s="18" t="s">
        <v>272</v>
      </c>
      <c r="C35" s="18" t="s">
        <v>273</v>
      </c>
    </row>
    <row r="36" spans="1:3" x14ac:dyDescent="0.25">
      <c r="A36" s="21" t="s">
        <v>274</v>
      </c>
      <c r="B36" s="18">
        <v>587.5</v>
      </c>
      <c r="C36" s="18">
        <v>678.25</v>
      </c>
    </row>
    <row r="37" spans="1:3" x14ac:dyDescent="0.25">
      <c r="A37" s="17" t="s">
        <v>275</v>
      </c>
      <c r="B37" s="18" t="s">
        <v>276</v>
      </c>
      <c r="C37" s="18" t="s">
        <v>277</v>
      </c>
    </row>
    <row r="39" spans="1:3" x14ac:dyDescent="0.25">
      <c r="A39" t="s">
        <v>278</v>
      </c>
    </row>
    <row r="40" spans="1:3" x14ac:dyDescent="0.25">
      <c r="A40" t="s">
        <v>279</v>
      </c>
    </row>
    <row r="42" spans="1:3" x14ac:dyDescent="0.25">
      <c r="A42" s="48" t="s">
        <v>256</v>
      </c>
      <c r="B42" s="50" t="s">
        <v>280</v>
      </c>
      <c r="C42" s="51"/>
    </row>
    <row r="43" spans="1:3" x14ac:dyDescent="0.25">
      <c r="A43" s="49"/>
      <c r="B43" s="18" t="s">
        <v>238</v>
      </c>
      <c r="C43" s="18" t="s">
        <v>239</v>
      </c>
    </row>
    <row r="44" spans="1:3" x14ac:dyDescent="0.25">
      <c r="A44" s="17" t="s">
        <v>262</v>
      </c>
      <c r="B44" s="18">
        <v>26.95</v>
      </c>
      <c r="C44" s="18">
        <v>31.5</v>
      </c>
    </row>
    <row r="45" spans="1:3" x14ac:dyDescent="0.25">
      <c r="A45" s="17" t="s">
        <v>263</v>
      </c>
      <c r="B45" s="18" t="s">
        <v>281</v>
      </c>
      <c r="C45" s="18" t="s">
        <v>282</v>
      </c>
    </row>
    <row r="46" spans="1:3" x14ac:dyDescent="0.25">
      <c r="A46" s="17" t="s">
        <v>266</v>
      </c>
      <c r="B46" s="18">
        <v>27.65</v>
      </c>
      <c r="C46" s="18">
        <v>32.200000000000003</v>
      </c>
    </row>
    <row r="47" spans="1:3" x14ac:dyDescent="0.25">
      <c r="A47" s="17" t="s">
        <v>267</v>
      </c>
      <c r="B47" s="18" t="s">
        <v>283</v>
      </c>
      <c r="C47" s="18" t="s">
        <v>284</v>
      </c>
    </row>
    <row r="48" spans="1:3" x14ac:dyDescent="0.25">
      <c r="A48" s="21" t="s">
        <v>270</v>
      </c>
      <c r="B48" s="18">
        <v>117.25</v>
      </c>
      <c r="C48" s="18">
        <v>134.05000000000001</v>
      </c>
    </row>
    <row r="49" spans="1:3" x14ac:dyDescent="0.25">
      <c r="A49" s="21" t="s">
        <v>271</v>
      </c>
      <c r="B49" s="18" t="s">
        <v>285</v>
      </c>
      <c r="C49" s="18" t="s">
        <v>286</v>
      </c>
    </row>
    <row r="50" spans="1:3" x14ac:dyDescent="0.25">
      <c r="A50" s="21" t="s">
        <v>274</v>
      </c>
      <c r="B50" s="18">
        <v>822.5</v>
      </c>
      <c r="C50" s="18">
        <v>949.55</v>
      </c>
    </row>
    <row r="51" spans="1:3" x14ac:dyDescent="0.25">
      <c r="A51" s="17" t="s">
        <v>275</v>
      </c>
      <c r="B51" s="18" t="s">
        <v>287</v>
      </c>
      <c r="C51" s="18" t="s">
        <v>288</v>
      </c>
    </row>
    <row r="53" spans="1:3" x14ac:dyDescent="0.25">
      <c r="A53" t="s">
        <v>289</v>
      </c>
    </row>
    <row r="54" spans="1:3" x14ac:dyDescent="0.25">
      <c r="A54" t="s">
        <v>290</v>
      </c>
    </row>
    <row r="55" spans="1:3" x14ac:dyDescent="0.25">
      <c r="A55" t="s">
        <v>291</v>
      </c>
    </row>
    <row r="56" spans="1:3" x14ac:dyDescent="0.25">
      <c r="A56" s="48" t="s">
        <v>256</v>
      </c>
      <c r="B56" s="50" t="s">
        <v>292</v>
      </c>
      <c r="C56" s="51"/>
    </row>
    <row r="57" spans="1:3" x14ac:dyDescent="0.25">
      <c r="A57" s="49"/>
      <c r="B57" s="18" t="s">
        <v>238</v>
      </c>
      <c r="C57" s="18" t="s">
        <v>239</v>
      </c>
    </row>
    <row r="58" spans="1:3" x14ac:dyDescent="0.25">
      <c r="A58" s="17" t="s">
        <v>262</v>
      </c>
      <c r="B58" s="18">
        <v>11.55</v>
      </c>
      <c r="C58" s="18">
        <v>13.5</v>
      </c>
    </row>
    <row r="59" spans="1:3" x14ac:dyDescent="0.25">
      <c r="A59" s="17" t="s">
        <v>263</v>
      </c>
      <c r="B59" s="18" t="s">
        <v>293</v>
      </c>
      <c r="C59" s="18" t="s">
        <v>294</v>
      </c>
    </row>
    <row r="60" spans="1:3" x14ac:dyDescent="0.25">
      <c r="A60" s="17" t="s">
        <v>266</v>
      </c>
      <c r="B60" s="18">
        <v>11.85</v>
      </c>
      <c r="C60" s="18">
        <v>13.8</v>
      </c>
    </row>
    <row r="61" spans="1:3" x14ac:dyDescent="0.25">
      <c r="A61" s="17" t="s">
        <v>267</v>
      </c>
      <c r="B61" s="18" t="s">
        <v>295</v>
      </c>
      <c r="C61" s="18" t="s">
        <v>296</v>
      </c>
    </row>
    <row r="62" spans="1:3" x14ac:dyDescent="0.25">
      <c r="A62" s="21" t="s">
        <v>270</v>
      </c>
      <c r="B62" s="18">
        <v>50.25</v>
      </c>
      <c r="C62" s="18">
        <v>57.45</v>
      </c>
    </row>
    <row r="63" spans="1:3" x14ac:dyDescent="0.25">
      <c r="A63" s="21" t="s">
        <v>271</v>
      </c>
      <c r="B63" s="18" t="s">
        <v>297</v>
      </c>
      <c r="C63" s="18" t="s">
        <v>298</v>
      </c>
    </row>
    <row r="64" spans="1:3" x14ac:dyDescent="0.25">
      <c r="A64" s="21" t="s">
        <v>274</v>
      </c>
      <c r="B64" s="18">
        <v>352.5</v>
      </c>
      <c r="C64" s="18">
        <v>406.95</v>
      </c>
    </row>
    <row r="65" spans="1:3" x14ac:dyDescent="0.25">
      <c r="A65" s="17" t="s">
        <v>275</v>
      </c>
      <c r="B65" s="18" t="s">
        <v>299</v>
      </c>
      <c r="C65" s="18" t="s">
        <v>300</v>
      </c>
    </row>
    <row r="67" spans="1:3" x14ac:dyDescent="0.25">
      <c r="A67" s="48" t="s">
        <v>256</v>
      </c>
      <c r="B67" s="50" t="s">
        <v>301</v>
      </c>
      <c r="C67" s="51"/>
    </row>
    <row r="68" spans="1:3" x14ac:dyDescent="0.25">
      <c r="A68" s="49"/>
      <c r="B68" s="18" t="s">
        <v>238</v>
      </c>
      <c r="C68" s="18" t="s">
        <v>239</v>
      </c>
    </row>
    <row r="69" spans="1:3" x14ac:dyDescent="0.25">
      <c r="A69" s="17" t="s">
        <v>262</v>
      </c>
      <c r="B69" s="18">
        <v>57.75</v>
      </c>
      <c r="C69" s="18">
        <v>67.5</v>
      </c>
    </row>
    <row r="70" spans="1:3" x14ac:dyDescent="0.25">
      <c r="A70" s="17" t="s">
        <v>263</v>
      </c>
      <c r="B70" s="18" t="s">
        <v>302</v>
      </c>
      <c r="C70" s="18" t="s">
        <v>303</v>
      </c>
    </row>
    <row r="71" spans="1:3" x14ac:dyDescent="0.25">
      <c r="A71" s="17" t="s">
        <v>266</v>
      </c>
      <c r="B71" s="18">
        <v>59.25</v>
      </c>
      <c r="C71" s="18">
        <v>69</v>
      </c>
    </row>
    <row r="72" spans="1:3" x14ac:dyDescent="0.25">
      <c r="A72" s="17" t="s">
        <v>267</v>
      </c>
      <c r="B72" s="18" t="s">
        <v>304</v>
      </c>
      <c r="C72" s="18" t="s">
        <v>305</v>
      </c>
    </row>
    <row r="73" spans="1:3" x14ac:dyDescent="0.25">
      <c r="A73" s="21" t="s">
        <v>270</v>
      </c>
      <c r="B73" s="18">
        <v>251.25</v>
      </c>
      <c r="C73" s="18">
        <v>287.25</v>
      </c>
    </row>
    <row r="74" spans="1:3" x14ac:dyDescent="0.25">
      <c r="A74" s="21" t="s">
        <v>271</v>
      </c>
      <c r="B74" s="18" t="s">
        <v>306</v>
      </c>
      <c r="C74" s="18" t="s">
        <v>307</v>
      </c>
    </row>
    <row r="75" spans="1:3" x14ac:dyDescent="0.25">
      <c r="A75" s="21" t="s">
        <v>274</v>
      </c>
      <c r="B75" s="18">
        <v>1762.5</v>
      </c>
      <c r="C75" s="18">
        <v>2034.75</v>
      </c>
    </row>
    <row r="76" spans="1:3" x14ac:dyDescent="0.25">
      <c r="A76" s="17" t="s">
        <v>275</v>
      </c>
      <c r="B76" s="18" t="s">
        <v>308</v>
      </c>
      <c r="C76" s="18" t="s">
        <v>309</v>
      </c>
    </row>
  </sheetData>
  <mergeCells count="11">
    <mergeCell ref="A56:A57"/>
    <mergeCell ref="B56:C56"/>
    <mergeCell ref="A67:A68"/>
    <mergeCell ref="B67:C67"/>
    <mergeCell ref="A5:A6"/>
    <mergeCell ref="A18:A19"/>
    <mergeCell ref="B18:C18"/>
    <mergeCell ref="A28:A29"/>
    <mergeCell ref="B28:C28"/>
    <mergeCell ref="A42:A43"/>
    <mergeCell ref="B42:C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Примерное меню</vt:lpstr>
      <vt:lpstr>Сличительное меню</vt:lpstr>
      <vt:lpstr>Нормы СанПин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2020-12-08T13:33:13Z</dcterms:modified>
</cp:coreProperties>
</file>